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ta.barthakur\Desktop\IT SD Forms\"/>
    </mc:Choice>
  </mc:AlternateContent>
  <bookViews>
    <workbookView showHorizontalScroll="0" showSheetTabs="0" xWindow="0" yWindow="0" windowWidth="23040" windowHeight="9060"/>
  </bookViews>
  <sheets>
    <sheet name="Form" sheetId="1" r:id="rId1"/>
    <sheet name="DataLookup" sheetId="2" r:id="rId2"/>
    <sheet name="IT_Page" sheetId="3" r:id="rId3"/>
  </sheets>
  <definedNames>
    <definedName name="ppp">Form!$D$57</definedName>
  </definedNames>
  <calcPr calcId="171027"/>
</workbook>
</file>

<file path=xl/calcChain.xml><?xml version="1.0" encoding="utf-8"?>
<calcChain xmlns="http://schemas.openxmlformats.org/spreadsheetml/2006/main">
  <c r="F28" i="1" l="1"/>
  <c r="F29" i="1"/>
  <c r="F38" i="1"/>
  <c r="D43" i="1"/>
  <c r="H43" i="1"/>
  <c r="F44" i="1"/>
  <c r="F2" i="2"/>
  <c r="F6" i="2" s="1"/>
  <c r="F4" i="2"/>
  <c r="B1" i="3"/>
  <c r="B2" i="3" s="1"/>
  <c r="B4" i="3"/>
  <c r="B7" i="3"/>
  <c r="B11" i="3"/>
  <c r="B12" i="3"/>
  <c r="B13" i="3"/>
  <c r="B14" i="3"/>
  <c r="B18" i="3"/>
  <c r="B19" i="3"/>
  <c r="B20" i="3"/>
  <c r="B21" i="3"/>
  <c r="B22" i="3"/>
  <c r="B27" i="3"/>
  <c r="B29" i="3"/>
  <c r="B31" i="3"/>
  <c r="B32" i="3"/>
  <c r="B34" i="3"/>
  <c r="B36" i="3"/>
  <c r="B38" i="3"/>
  <c r="B40" i="3"/>
  <c r="F8" i="2" l="1"/>
</calcChain>
</file>

<file path=xl/comments1.xml><?xml version="1.0" encoding="utf-8"?>
<comments xmlns="http://schemas.openxmlformats.org/spreadsheetml/2006/main">
  <authors>
    <author>LHRSClarkJ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The BAA Account code will have been provided to your organisation via Commercial Telecoms / Retail.  Please engage with your Commercial Telecoms/Retail contact if unknown.</t>
        </r>
      </text>
    </comment>
  </commentList>
</comments>
</file>

<file path=xl/sharedStrings.xml><?xml version="1.0" encoding="utf-8"?>
<sst xmlns="http://schemas.openxmlformats.org/spreadsheetml/2006/main" count="82" uniqueCount="77">
  <si>
    <t>Requestor Information</t>
  </si>
  <si>
    <t>Contact Number</t>
  </si>
  <si>
    <t>Building</t>
  </si>
  <si>
    <t>Site</t>
  </si>
  <si>
    <t>Contact Name</t>
  </si>
  <si>
    <t>Phone</t>
  </si>
  <si>
    <t>Number</t>
  </si>
  <si>
    <t>Expected Location/Use</t>
  </si>
  <si>
    <t>Caller Search Code</t>
  </si>
  <si>
    <t>Affected User Search Code</t>
  </si>
  <si>
    <t>Information Field Details</t>
  </si>
  <si>
    <t>Installation Location and Site Contact Details</t>
  </si>
  <si>
    <t>Description</t>
  </si>
  <si>
    <t>International Calls</t>
  </si>
  <si>
    <t>Does the new extension need to be 
added to a existing "Pick-up" group?</t>
  </si>
  <si>
    <t>Please Select</t>
  </si>
  <si>
    <t xml:space="preserve">You will receive a </t>
  </si>
  <si>
    <t xml:space="preserve"> - </t>
  </si>
  <si>
    <t xml:space="preserve"> phone and a 7914G Expansion Module.</t>
  </si>
  <si>
    <t>The phone you have chosen is unable to support an expansion module please either change the phone or remove the expansion module.</t>
  </si>
  <si>
    <t>Please enter an extension number, which is already part of the existing pickup group.</t>
  </si>
  <si>
    <t>Please enter an extension number, which is already part of the existing hunt-group.</t>
  </si>
  <si>
    <t>Please enter the asset number of the PC or WYSE device here</t>
  </si>
  <si>
    <t>Please enter the floor/wall port number the network cable connects back to, if the cable does not connect back to a floor/wall port, please describe how it enters the floor/wall.</t>
  </si>
  <si>
    <t>Please enter the number of the spare network port.</t>
  </si>
  <si>
    <t xml:space="preserve">Room / Floor </t>
  </si>
  <si>
    <t>Line Only (For FAX, PDQ Devices, etc.)</t>
  </si>
  <si>
    <t>Ruggedised Handset</t>
  </si>
  <si>
    <t>Standard Office Handset</t>
  </si>
  <si>
    <t>Advanced Office Handset</t>
  </si>
  <si>
    <t>Advanced Office Handset and additional expansion module</t>
  </si>
  <si>
    <t>Safety Critical Handset / call point</t>
  </si>
  <si>
    <t>Basic Handset (Plant Rooms, Comms Rooms, etc.)</t>
  </si>
  <si>
    <t>Please select the type of handset you require</t>
  </si>
  <si>
    <t>Please describe the area the new phone is to be installed into e.g. On a desk, in a hallway, at an aircraft stand etc.</t>
  </si>
  <si>
    <t>Section 1 - Requestor's Details</t>
  </si>
  <si>
    <t>Technical Details</t>
  </si>
  <si>
    <t xml:space="preserve">Asset Number of existing device  :  </t>
  </si>
  <si>
    <t xml:space="preserve">Network Port Number  :  </t>
  </si>
  <si>
    <t xml:space="preserve">Description of area without connectivity  :  </t>
  </si>
  <si>
    <t>Basic Handset</t>
  </si>
  <si>
    <t>Standard Handset</t>
  </si>
  <si>
    <t>Advanced Handset</t>
  </si>
  <si>
    <t>Advanced Handset &amp; Exp Module</t>
  </si>
  <si>
    <t>TDM handset</t>
  </si>
  <si>
    <t>Line Only (Fax/Modem)</t>
  </si>
  <si>
    <t>!!! No Selection Made !!!</t>
  </si>
  <si>
    <t>Does the extension need to be added 
to a "Hunt" group?</t>
  </si>
  <si>
    <t>Does the extension need to be added to an existing Airport Paging Service (APS) group?</t>
  </si>
  <si>
    <t>Airport Paging Service Handset</t>
  </si>
  <si>
    <t>Advanced Handset &amp; APS Setup</t>
  </si>
  <si>
    <t>Does this extension require a Voicemail service?</t>
  </si>
  <si>
    <t>Please enter a 4 digit PIN number you wish to use to remotely access your messages.</t>
  </si>
  <si>
    <t>Company Name</t>
  </si>
  <si>
    <t>Contact's E-mail Address</t>
  </si>
  <si>
    <t>Contact's Number</t>
  </si>
  <si>
    <t xml:space="preserve">Network Port Number (Not confirmed LIVE)  :  </t>
  </si>
  <si>
    <r>
      <t xml:space="preserve">BAA Account Code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** Used for billing purposes</t>
    </r>
  </si>
  <si>
    <t>External Calls</t>
  </si>
  <si>
    <t>v3</t>
  </si>
  <si>
    <t>Terminal 1</t>
  </si>
  <si>
    <t>Terminal 2</t>
  </si>
  <si>
    <t>Terminal 3</t>
  </si>
  <si>
    <t>Terminal 4</t>
  </si>
  <si>
    <t>Terminal 5</t>
  </si>
  <si>
    <t>Other</t>
  </si>
  <si>
    <t>T&amp;Cs</t>
  </si>
  <si>
    <t>Section 2 - Installation Location and Site Contact Details</t>
  </si>
  <si>
    <t>Section 3 - Phone Required</t>
  </si>
  <si>
    <t>Section 5 - Dialling Requirements</t>
  </si>
  <si>
    <t>Section 6 - Additional Requirements</t>
  </si>
  <si>
    <t>New Line / Extension</t>
  </si>
  <si>
    <t>Heathrow Commercial Telecoms Telephony Services Request Form</t>
  </si>
  <si>
    <r>
      <t xml:space="preserve">This form caters for a new line or extension request.  A maximum of 9 forms can be submitted in one request being covered by standard installation.  If greater than 9 lines/extensions are required, please contact heathrow@sita.aero
There are 6 main sections to this form, please scroll down to complete them all.  All fields in yellow are mandatory, please complete these fully. A time saver is available above a few fields, which can be used by selecting the appropriate tick boxes.
Please complete this form in full and return it to </t>
    </r>
    <r>
      <rPr>
        <b/>
        <u/>
        <sz val="8"/>
        <rFont val="Arial"/>
        <family val="2"/>
      </rPr>
      <t>heathrow@sita.aero</t>
    </r>
    <r>
      <rPr>
        <sz val="8"/>
        <rFont val="Arial"/>
        <family val="2"/>
      </rPr>
      <t xml:space="preserve"> to action. The form content will then be verified, Terms and Conditions acceptance requested, and on agreement receipt - the service implemented within the agreed SLA timeframe.</t>
    </r>
  </si>
  <si>
    <t>Section 4 - Available Connectivity</t>
  </si>
  <si>
    <t>Internationally dialable extension (DDI)</t>
  </si>
  <si>
    <t>Please enter an extension number which is already part of the existing APS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</si>
</sst>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u/>
      <sz val="10"/>
      <color indexed="60"/>
      <name val="Arial"/>
      <family val="2"/>
    </font>
    <font>
      <b/>
      <sz val="1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/>
    <xf numFmtId="0" fontId="5" fillId="2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1" applyFont="1" applyFill="1" applyAlignment="1" applyProtection="1"/>
    <xf numFmtId="0" fontId="2" fillId="0" borderId="0" xfId="0" applyFont="1" applyFill="1"/>
    <xf numFmtId="0" fontId="0" fillId="0" borderId="0" xfId="0" applyFill="1" applyAlignment="1">
      <alignment vertical="center"/>
    </xf>
    <xf numFmtId="0" fontId="8" fillId="0" borderId="0" xfId="0" applyFont="1" applyFill="1"/>
    <xf numFmtId="0" fontId="0" fillId="0" borderId="0" xfId="0" applyProtection="1"/>
    <xf numFmtId="0" fontId="0" fillId="3" borderId="0" xfId="0" applyFill="1" applyProtection="1"/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0" fillId="0" borderId="0" xfId="0" applyFill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4" fillId="0" borderId="0" xfId="0" applyFont="1"/>
    <xf numFmtId="0" fontId="0" fillId="0" borderId="0" xfId="0" quotePrefix="1"/>
    <xf numFmtId="0" fontId="15" fillId="0" borderId="0" xfId="0" applyNumberFormat="1" applyFont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0" fillId="2" borderId="0" xfId="0" applyFill="1" applyProtection="1"/>
    <xf numFmtId="0" fontId="3" fillId="2" borderId="0" xfId="0" applyFont="1" applyFill="1" applyAlignment="1" applyProtection="1">
      <alignment horizontal="left"/>
    </xf>
    <xf numFmtId="0" fontId="0" fillId="0" borderId="0" xfId="0" applyBorder="1" applyProtection="1"/>
    <xf numFmtId="0" fontId="0" fillId="3" borderId="0" xfId="0" applyFill="1" applyBorder="1" applyProtection="1"/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Protection="1"/>
    <xf numFmtId="0" fontId="5" fillId="2" borderId="0" xfId="0" applyFont="1" applyFill="1" applyBorder="1" applyProtection="1"/>
    <xf numFmtId="0" fontId="10" fillId="2" borderId="0" xfId="0" applyFont="1" applyFill="1" applyProtection="1"/>
    <xf numFmtId="0" fontId="16" fillId="4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Alignment="1" applyProtection="1">
      <alignment horizontal="left" wrapText="1"/>
    </xf>
    <xf numFmtId="0" fontId="17" fillId="3" borderId="0" xfId="0" applyFont="1" applyFill="1" applyProtection="1"/>
    <xf numFmtId="0" fontId="1" fillId="0" borderId="0" xfId="0" applyFont="1" applyFill="1" applyProtection="1"/>
    <xf numFmtId="0" fontId="5" fillId="2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/>
    </xf>
    <xf numFmtId="0" fontId="3" fillId="0" borderId="1" xfId="0" applyFont="1" applyBorder="1" applyAlignment="1" applyProtection="1">
      <alignment horizontal="left"/>
    </xf>
    <xf numFmtId="0" fontId="3" fillId="4" borderId="1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left"/>
    </xf>
    <xf numFmtId="0" fontId="3" fillId="4" borderId="2" xfId="0" applyFont="1" applyFill="1" applyBorder="1" applyProtection="1">
      <protection locked="0"/>
    </xf>
    <xf numFmtId="0" fontId="4" fillId="4" borderId="2" xfId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right" wrapText="1"/>
    </xf>
    <xf numFmtId="0" fontId="22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17">
    <dxf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45"/>
        </patternFill>
      </fill>
      <border>
        <bottom/>
      </border>
    </dxf>
    <dxf>
      <fill>
        <patternFill patternType="lightUp">
          <bgColor indexed="9"/>
        </patternFill>
      </fill>
    </dxf>
    <dxf>
      <font>
        <b val="0"/>
        <i val="0"/>
        <condense val="0"/>
        <extend val="0"/>
      </font>
      <fill>
        <patternFill patternType="lightUp">
          <bgColor indexed="9"/>
        </patternFill>
      </fill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/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26" noThreeD="1"/>
</file>

<file path=xl/ctrlProps/ctrlProp10.xml><?xml version="1.0" encoding="utf-8"?>
<formControlPr xmlns="http://schemas.microsoft.com/office/spreadsheetml/2009/9/main" objectType="CheckBox" fmlaLink="F58" lockText="1" noThreeD="1"/>
</file>

<file path=xl/ctrlProps/ctrlProp11.xml><?xml version="1.0" encoding="utf-8"?>
<formControlPr xmlns="http://schemas.microsoft.com/office/spreadsheetml/2009/9/main" objectType="CheckBox" fmlaLink="F60" lockText="1" noThreeD="1"/>
</file>

<file path=xl/ctrlProps/ctrlProp12.xml><?xml version="1.0" encoding="utf-8"?>
<formControlPr xmlns="http://schemas.microsoft.com/office/spreadsheetml/2009/9/main" objectType="CheckBox" fmlaLink="F49" lockText="1" noThreeD="1"/>
</file>

<file path=xl/ctrlProps/ctrlProp13.xml><?xml version="1.0" encoding="utf-8"?>
<formControlPr xmlns="http://schemas.microsoft.com/office/spreadsheetml/2009/9/main" objectType="Drop" dropStyle="combo" dx="22" fmlaLink="$F$30" fmlaRange="DataLookup!$B$24:$B$30" noThreeD="1" sel="1" val="0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11" dropStyle="combo" dx="22" fmlaLink="$F$37" fmlaRange="DataLookup!$B$2:$C$12" noThreeD="1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fmlaLink="F48" lockText="1" noThreeD="1"/>
</file>

<file path=xl/ctrlProps/ctrlProp5.xml><?xml version="1.0" encoding="utf-8"?>
<formControlPr xmlns="http://schemas.microsoft.com/office/spreadsheetml/2009/9/main" objectType="CheckBox" fmlaLink="F50" lockText="1" noThreeD="1"/>
</file>

<file path=xl/ctrlProps/ctrlProp6.xml><?xml version="1.0" encoding="utf-8"?>
<formControlPr xmlns="http://schemas.microsoft.com/office/spreadsheetml/2009/9/main" objectType="CheckBox" fmlaLink="F54" lockText="1" noThreeD="1"/>
</file>

<file path=xl/ctrlProps/ctrlProp7.xml><?xml version="1.0" encoding="utf-8"?>
<formControlPr xmlns="http://schemas.microsoft.com/office/spreadsheetml/2009/9/main" objectType="CheckBox" fmlaLink="F56" lockText="1" noThreeD="1"/>
</file>

<file path=xl/ctrlProps/ctrlProp8.xml><?xml version="1.0" encoding="utf-8"?>
<formControlPr xmlns="http://schemas.microsoft.com/office/spreadsheetml/2009/9/main" objectType="CheckBox" fmlaLink="F43" lockText="1" noThreeD="1"/>
</file>

<file path=xl/ctrlProps/ctrlProp9.xml><?xml version="1.0" encoding="utf-8"?>
<formControlPr xmlns="http://schemas.microsoft.com/office/spreadsheetml/2009/9/main" objectType="CheckBox" fmlaLink="G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22860</xdr:rowOff>
        </xdr:from>
        <xdr:to>
          <xdr:col>5</xdr:col>
          <xdr:colOff>3474720</xdr:colOff>
          <xdr:row>25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Tick here if the site contact is the same as the requestor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36</xdr:row>
          <xdr:rowOff>7620</xdr:rowOff>
        </xdr:from>
        <xdr:to>
          <xdr:col>6</xdr:col>
          <xdr:colOff>0</xdr:colOff>
          <xdr:row>37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11</xdr:row>
          <xdr:rowOff>0</xdr:rowOff>
        </xdr:from>
        <xdr:to>
          <xdr:col>14</xdr:col>
          <xdr:colOff>259080</xdr:colOff>
          <xdr:row>16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Move to IT Page details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7620</xdr:rowOff>
        </xdr:from>
        <xdr:to>
          <xdr:col>5</xdr:col>
          <xdr:colOff>4213860</xdr:colOff>
          <xdr:row>47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I need external organisations / mobiles to be able to dial this new line/handset.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3322320</xdr:colOff>
          <xdr:row>49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I need to be able to make international calls.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76200</xdr:rowOff>
        </xdr:from>
        <xdr:to>
          <xdr:col>5</xdr:col>
          <xdr:colOff>3322320</xdr:colOff>
          <xdr:row>53</xdr:row>
          <xdr:rowOff>297180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pick-up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60960</xdr:rowOff>
        </xdr:from>
        <xdr:to>
          <xdr:col>5</xdr:col>
          <xdr:colOff>3322320</xdr:colOff>
          <xdr:row>55</xdr:row>
          <xdr:rowOff>274320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hunt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60960</xdr:rowOff>
        </xdr:from>
        <xdr:to>
          <xdr:col>5</xdr:col>
          <xdr:colOff>2087880</xdr:colOff>
          <xdr:row>42</xdr:row>
          <xdr:rowOff>274320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2179320</xdr:colOff>
          <xdr:row>42</xdr:row>
          <xdr:rowOff>0</xdr:rowOff>
        </xdr:from>
        <xdr:to>
          <xdr:col>5</xdr:col>
          <xdr:colOff>3741420</xdr:colOff>
          <xdr:row>42</xdr:row>
          <xdr:rowOff>220980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57</xdr:row>
          <xdr:rowOff>114300</xdr:rowOff>
        </xdr:from>
        <xdr:to>
          <xdr:col>5</xdr:col>
          <xdr:colOff>3337560</xdr:colOff>
          <xdr:row>57</xdr:row>
          <xdr:rowOff>335280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create a Voicemail account for this 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59</xdr:row>
          <xdr:rowOff>114300</xdr:rowOff>
        </xdr:from>
        <xdr:to>
          <xdr:col>5</xdr:col>
          <xdr:colOff>3337560</xdr:colOff>
          <xdr:row>59</xdr:row>
          <xdr:rowOff>335280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APS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22860</xdr:colOff>
          <xdr:row>48</xdr:row>
          <xdr:rowOff>220980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I need to be able to make external calls (to mobiles / external organisations).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716280</xdr:colOff>
          <xdr:row>29</xdr:row>
          <xdr:rowOff>7620</xdr:rowOff>
        </xdr:from>
        <xdr:to>
          <xdr:col>6</xdr:col>
          <xdr:colOff>7620</xdr:colOff>
          <xdr:row>29</xdr:row>
          <xdr:rowOff>213360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3</xdr:row>
          <xdr:rowOff>60960</xdr:rowOff>
        </xdr:from>
        <xdr:to>
          <xdr:col>7</xdr:col>
          <xdr:colOff>76200</xdr:colOff>
          <xdr:row>13</xdr:row>
          <xdr:rowOff>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366"/>
  <sheetViews>
    <sheetView showGridLines="0" showRowColHeaders="0" showZeros="0" tabSelected="1" topLeftCell="A53" zoomScaleNormal="100" workbookViewId="0">
      <selection activeCell="D61" sqref="D61:E61"/>
    </sheetView>
  </sheetViews>
  <sheetFormatPr defaultColWidth="9.109375" defaultRowHeight="13.2" x14ac:dyDescent="0.25"/>
  <cols>
    <col min="1" max="3" width="2.33203125" style="15" customWidth="1"/>
    <col min="4" max="4" width="31.6640625" style="15" customWidth="1"/>
    <col min="5" max="5" width="10.88671875" style="15" customWidth="1"/>
    <col min="6" max="6" width="63.6640625" style="15" customWidth="1"/>
    <col min="7" max="7" width="10.88671875" style="15" customWidth="1"/>
    <col min="8" max="13" width="9.109375" style="16"/>
    <col min="14" max="14" width="4.33203125" style="16" customWidth="1"/>
    <col min="15" max="31" width="9.109375" style="16"/>
    <col min="32" max="16384" width="9.109375" style="15"/>
  </cols>
  <sheetData>
    <row r="1" spans="1:8" ht="38.25" customHeight="1" x14ac:dyDescent="0.3">
      <c r="A1" s="54" t="s">
        <v>59</v>
      </c>
      <c r="B1" s="68" t="s">
        <v>72</v>
      </c>
      <c r="C1" s="68"/>
      <c r="D1" s="68"/>
      <c r="E1" s="68"/>
      <c r="F1" s="68"/>
    </row>
    <row r="2" spans="1:8" ht="15.6" x14ac:dyDescent="0.3">
      <c r="B2" s="73" t="s">
        <v>71</v>
      </c>
      <c r="C2" s="73"/>
      <c r="D2" s="73"/>
      <c r="E2" s="73"/>
      <c r="F2" s="73"/>
    </row>
    <row r="3" spans="1:8" x14ac:dyDescent="0.25">
      <c r="B3" s="53"/>
      <c r="C3" s="53"/>
      <c r="D3" s="53"/>
      <c r="E3" s="53"/>
      <c r="F3" s="53"/>
    </row>
    <row r="4" spans="1:8" ht="34.5" customHeight="1" x14ac:dyDescent="0.25">
      <c r="B4" s="69" t="s">
        <v>73</v>
      </c>
      <c r="C4" s="70"/>
      <c r="D4" s="70"/>
      <c r="E4" s="70"/>
      <c r="F4" s="70"/>
    </row>
    <row r="5" spans="1:8" ht="34.5" customHeight="1" x14ac:dyDescent="0.25">
      <c r="B5" s="70"/>
      <c r="C5" s="70"/>
      <c r="D5" s="70"/>
      <c r="E5" s="70"/>
      <c r="F5" s="70"/>
    </row>
    <row r="6" spans="1:8" ht="34.5" customHeight="1" x14ac:dyDescent="0.25">
      <c r="B6" s="70"/>
      <c r="C6" s="70"/>
      <c r="D6" s="70"/>
      <c r="E6" s="70"/>
      <c r="F6" s="70"/>
      <c r="H6" s="50"/>
    </row>
    <row r="7" spans="1:8" ht="5.0999999999999996" customHeight="1" x14ac:dyDescent="0.25">
      <c r="H7" s="50"/>
    </row>
    <row r="8" spans="1:8" ht="5.0999999999999996" customHeight="1" x14ac:dyDescent="0.25">
      <c r="H8" s="50"/>
    </row>
    <row r="9" spans="1:8" x14ac:dyDescent="0.25">
      <c r="F9" s="65"/>
    </row>
    <row r="10" spans="1:8" ht="5.0999999999999996" customHeight="1" x14ac:dyDescent="0.25"/>
    <row r="11" spans="1:8" x14ac:dyDescent="0.25">
      <c r="C11" s="17" t="s">
        <v>35</v>
      </c>
    </row>
    <row r="12" spans="1:8" ht="5.0999999999999996" customHeight="1" x14ac:dyDescent="0.25"/>
    <row r="13" spans="1:8" x14ac:dyDescent="0.25">
      <c r="D13" s="55" t="s">
        <v>53</v>
      </c>
      <c r="E13" s="55"/>
      <c r="F13" s="56"/>
    </row>
    <row r="14" spans="1:8" x14ac:dyDescent="0.25">
      <c r="D14" s="57" t="s">
        <v>4</v>
      </c>
      <c r="E14" s="57"/>
      <c r="F14" s="58"/>
    </row>
    <row r="15" spans="1:8" x14ac:dyDescent="0.25">
      <c r="D15" s="57" t="s">
        <v>54</v>
      </c>
      <c r="E15" s="57"/>
      <c r="F15" s="59"/>
    </row>
    <row r="16" spans="1:8" x14ac:dyDescent="0.25">
      <c r="D16" s="57" t="s">
        <v>55</v>
      </c>
      <c r="E16" s="57"/>
      <c r="F16" s="60"/>
    </row>
    <row r="17" spans="3:31" ht="26.4" x14ac:dyDescent="0.25">
      <c r="D17" s="61" t="s">
        <v>57</v>
      </c>
      <c r="E17" s="61"/>
      <c r="F17" s="62"/>
    </row>
    <row r="18" spans="3:31" ht="5.0999999999999996" customHeight="1" x14ac:dyDescent="0.25"/>
    <row r="19" spans="3:31" ht="5.0999999999999996" customHeight="1" x14ac:dyDescent="0.25"/>
    <row r="20" spans="3:31" ht="5.0999999999999996" customHeight="1" x14ac:dyDescent="0.25"/>
    <row r="21" spans="3:31" ht="5.0999999999999996" customHeight="1" x14ac:dyDescent="0.25"/>
    <row r="22" spans="3:31" ht="5.0999999999999996" customHeight="1" x14ac:dyDescent="0.25"/>
    <row r="23" spans="3:31" ht="5.0999999999999996" customHeight="1" x14ac:dyDescent="0.25"/>
    <row r="24" spans="3:31" ht="5.0999999999999996" customHeight="1" x14ac:dyDescent="0.25"/>
    <row r="25" spans="3:31" s="20" customFormat="1" ht="18.75" customHeight="1" x14ac:dyDescent="0.25">
      <c r="C25" s="19" t="s">
        <v>67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3:31" ht="20.25" customHeight="1" x14ac:dyDescent="0.25">
      <c r="D26" s="22" t="b">
        <v>0</v>
      </c>
      <c r="E26" s="22"/>
      <c r="F26" s="24" t="b">
        <v>0</v>
      </c>
    </row>
    <row r="27" spans="3:31" ht="5.0999999999999996" customHeight="1" x14ac:dyDescent="0.25">
      <c r="D27" s="22"/>
      <c r="E27" s="22"/>
      <c r="F27" s="23"/>
    </row>
    <row r="28" spans="3:31" x14ac:dyDescent="0.25">
      <c r="D28" s="55" t="s">
        <v>4</v>
      </c>
      <c r="E28" s="55"/>
      <c r="F28" s="63" t="str">
        <f>IF(D$26=TRUE,($F$14),"")</f>
        <v/>
      </c>
    </row>
    <row r="29" spans="3:31" x14ac:dyDescent="0.25">
      <c r="D29" s="57" t="s">
        <v>1</v>
      </c>
      <c r="E29" s="57"/>
      <c r="F29" s="64" t="str">
        <f>IF(D$26=TRUE,F16,"")</f>
        <v/>
      </c>
    </row>
    <row r="30" spans="3:31" ht="17.25" customHeight="1" x14ac:dyDescent="0.25">
      <c r="D30" s="57" t="s">
        <v>3</v>
      </c>
      <c r="E30" s="57"/>
      <c r="F30" s="58">
        <v>1</v>
      </c>
    </row>
    <row r="31" spans="3:31" x14ac:dyDescent="0.25">
      <c r="D31" s="57" t="s">
        <v>2</v>
      </c>
      <c r="E31" s="57"/>
      <c r="F31" s="58"/>
    </row>
    <row r="32" spans="3:31" x14ac:dyDescent="0.25">
      <c r="D32" s="57" t="s">
        <v>25</v>
      </c>
      <c r="E32" s="57"/>
      <c r="F32" s="58"/>
    </row>
    <row r="33" spans="3:31" x14ac:dyDescent="0.25">
      <c r="D33" s="18"/>
      <c r="E33" s="18"/>
      <c r="F33" s="38"/>
    </row>
    <row r="35" spans="3:31" x14ac:dyDescent="0.25">
      <c r="C35" s="19" t="s">
        <v>68</v>
      </c>
    </row>
    <row r="36" spans="3:31" s="41" customFormat="1" x14ac:dyDescent="0.25"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3:31" s="41" customFormat="1" x14ac:dyDescent="0.25">
      <c r="D37" s="71" t="s">
        <v>33</v>
      </c>
      <c r="E37" s="43"/>
      <c r="F37" s="44">
        <v>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3:31" s="41" customFormat="1" x14ac:dyDescent="0.25">
      <c r="D38" s="71"/>
      <c r="E38" s="43"/>
      <c r="F38" s="41">
        <f>IF(F30=6,30,F37)</f>
        <v>1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3:31" s="41" customFormat="1" x14ac:dyDescent="0.25">
      <c r="F39" s="45" t="b">
        <v>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3:31" ht="7.5" customHeight="1" x14ac:dyDescent="0.25">
      <c r="D40" s="37"/>
      <c r="E40" s="37"/>
      <c r="F40" s="37"/>
    </row>
    <row r="41" spans="3:31" x14ac:dyDescent="0.25">
      <c r="C41" s="19" t="s">
        <v>74</v>
      </c>
      <c r="D41" s="37"/>
      <c r="E41" s="37"/>
      <c r="F41" s="37"/>
      <c r="H41" s="50"/>
      <c r="I41" s="50"/>
      <c r="J41" s="50"/>
      <c r="K41" s="50"/>
      <c r="L41" s="50"/>
      <c r="M41" s="50"/>
      <c r="N41" s="50"/>
      <c r="O41" s="50"/>
    </row>
    <row r="42" spans="3:31" s="39" customFormat="1" x14ac:dyDescent="0.25">
      <c r="D42" s="40"/>
      <c r="E42" s="40"/>
      <c r="F42" s="38"/>
      <c r="G42" s="46"/>
      <c r="H42" s="50"/>
      <c r="I42" s="50"/>
      <c r="J42" s="50"/>
      <c r="K42" s="50"/>
      <c r="L42" s="50"/>
      <c r="M42" s="50"/>
      <c r="N42" s="50"/>
      <c r="O42" s="50"/>
    </row>
    <row r="43" spans="3:31" ht="29.25" customHeight="1" x14ac:dyDescent="0.25">
      <c r="D43" s="66" t="str">
        <f>IF(F30=6,"Is there a spare Telephony network port available where the new phone is required?","Is there a spare network port available where the new phone is required?")</f>
        <v>Is there a spare network port available where the new phone is required?</v>
      </c>
      <c r="E43" s="66"/>
      <c r="F43" s="47" t="b">
        <v>0</v>
      </c>
      <c r="G43" s="23" t="b">
        <v>0</v>
      </c>
      <c r="H43" s="50" t="str">
        <f>IF(F30=6,"Please enter the number of the spare Telephony network port.","Please enter the number of the spare network port.")</f>
        <v>Please enter the number of the spare network port.</v>
      </c>
      <c r="I43" s="50">
        <v>3</v>
      </c>
      <c r="J43" s="50"/>
      <c r="K43" s="50"/>
      <c r="L43" s="50"/>
      <c r="M43" s="50"/>
      <c r="N43" s="50"/>
      <c r="O43" s="50"/>
    </row>
    <row r="44" spans="3:31" ht="11.25" customHeight="1" x14ac:dyDescent="0.25">
      <c r="D44" s="49"/>
      <c r="E44" s="49"/>
      <c r="F44" s="48" t="b">
        <f>IF(F43=TRUE,TRUE,IF(G43=TRUE,TRUE,FALSE))</f>
        <v>0</v>
      </c>
      <c r="G44" s="23"/>
      <c r="H44" s="50" t="s">
        <v>34</v>
      </c>
      <c r="I44" s="50">
        <v>4</v>
      </c>
      <c r="J44" s="50"/>
      <c r="K44" s="50"/>
      <c r="L44" s="50"/>
      <c r="M44" s="50"/>
      <c r="N44" s="50"/>
      <c r="O44" s="50"/>
    </row>
    <row r="45" spans="3:31" ht="7.5" customHeight="1" x14ac:dyDescent="0.25"/>
    <row r="46" spans="3:31" s="25" customFormat="1" x14ac:dyDescent="0.25">
      <c r="C46" s="19" t="s">
        <v>69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3:31" s="25" customFormat="1" x14ac:dyDescent="0.25">
      <c r="F47" s="2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3:31" s="26" customFormat="1" ht="18.75" customHeight="1" x14ac:dyDescent="0.25">
      <c r="D48" s="26" t="s">
        <v>75</v>
      </c>
      <c r="F48" s="28" t="b"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6" customFormat="1" ht="18.75" customHeight="1" x14ac:dyDescent="0.25">
      <c r="D49" s="26" t="s">
        <v>58</v>
      </c>
      <c r="F49" s="28" t="b"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6" customFormat="1" ht="18.75" customHeight="1" x14ac:dyDescent="0.25">
      <c r="D50" s="26" t="s">
        <v>13</v>
      </c>
      <c r="F50" s="28" t="b"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6" customFormat="1" ht="18.75" customHeight="1" x14ac:dyDescent="0.25">
      <c r="F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5" customFormat="1" x14ac:dyDescent="0.25">
      <c r="C52" s="19" t="s">
        <v>70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25" customFormat="1" x14ac:dyDescent="0.25"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29" customFormat="1" ht="31.5" customHeight="1" x14ac:dyDescent="0.25">
      <c r="D54" s="74" t="s">
        <v>14</v>
      </c>
      <c r="E54" s="74"/>
      <c r="F54" s="30" t="b"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5" customFormat="1" ht="25.5" customHeight="1" x14ac:dyDescent="0.25">
      <c r="D55" s="72" t="s">
        <v>20</v>
      </c>
      <c r="E55" s="72"/>
      <c r="F55" s="3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25" customFormat="1" ht="31.5" customHeight="1" x14ac:dyDescent="0.25">
      <c r="D56" s="67" t="s">
        <v>47</v>
      </c>
      <c r="E56" s="67"/>
      <c r="F56" s="27" t="b"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25" customFormat="1" ht="25.5" customHeight="1" x14ac:dyDescent="0.25">
      <c r="D57" s="72" t="s">
        <v>21</v>
      </c>
      <c r="E57" s="72"/>
      <c r="F57" s="3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25" customFormat="1" ht="31.5" customHeight="1" x14ac:dyDescent="0.25">
      <c r="D58" s="67" t="s">
        <v>51</v>
      </c>
      <c r="E58" s="67"/>
      <c r="F58" s="52" t="b">
        <v>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25" customFormat="1" ht="25.5" customHeight="1" x14ac:dyDescent="0.25">
      <c r="D59" s="72" t="s">
        <v>52</v>
      </c>
      <c r="E59" s="72"/>
      <c r="F59" s="3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25" customFormat="1" ht="31.5" customHeight="1" x14ac:dyDescent="0.25">
      <c r="D60" s="67" t="s">
        <v>48</v>
      </c>
      <c r="E60" s="67"/>
      <c r="F60" s="52" t="b">
        <v>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25.5" customHeight="1" x14ac:dyDescent="0.25">
      <c r="A61" s="39"/>
      <c r="B61" s="39"/>
      <c r="C61" s="39"/>
      <c r="D61" s="75" t="s">
        <v>76</v>
      </c>
      <c r="E61" s="72"/>
      <c r="F61" s="34"/>
      <c r="G61" s="39"/>
    </row>
    <row r="62" spans="1:31" x14ac:dyDescent="0.25">
      <c r="A62" s="52"/>
      <c r="B62" s="52"/>
      <c r="C62" s="52"/>
      <c r="D62" s="52"/>
      <c r="E62" s="52"/>
      <c r="F62" s="52"/>
      <c r="G62" s="52"/>
    </row>
    <row r="63" spans="1:31" x14ac:dyDescent="0.25">
      <c r="A63" s="16"/>
      <c r="B63" s="16"/>
      <c r="C63" s="16"/>
      <c r="D63" s="16"/>
      <c r="E63" s="16"/>
      <c r="F63" s="16"/>
      <c r="G63" s="16"/>
    </row>
    <row r="64" spans="1:31" x14ac:dyDescent="0.25">
      <c r="A64" s="16"/>
      <c r="B64" s="16"/>
      <c r="C64" s="16"/>
      <c r="D64" s="16"/>
      <c r="E64" s="16"/>
      <c r="F64" s="16"/>
      <c r="G64" s="16"/>
    </row>
    <row r="65" spans="1:7" x14ac:dyDescent="0.25">
      <c r="A65" s="16"/>
      <c r="B65" s="16"/>
      <c r="C65" s="16"/>
      <c r="D65" s="16"/>
      <c r="E65" s="16"/>
      <c r="F65" s="16"/>
      <c r="G65" s="16"/>
    </row>
    <row r="66" spans="1:7" x14ac:dyDescent="0.25">
      <c r="A66" s="16"/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  <row r="85" spans="1:7" x14ac:dyDescent="0.25">
      <c r="A85" s="16"/>
      <c r="B85" s="16"/>
      <c r="C85" s="16"/>
      <c r="D85" s="16"/>
      <c r="E85" s="16"/>
      <c r="F85" s="16"/>
      <c r="G85" s="16"/>
    </row>
    <row r="86" spans="1:7" x14ac:dyDescent="0.25">
      <c r="A86" s="16"/>
      <c r="B86" s="16"/>
      <c r="C86" s="16"/>
      <c r="D86" s="16"/>
      <c r="E86" s="16"/>
      <c r="F86" s="16"/>
      <c r="G86" s="16"/>
    </row>
    <row r="87" spans="1:7" x14ac:dyDescent="0.25">
      <c r="A87" s="16"/>
      <c r="B87" s="16"/>
      <c r="C87" s="16"/>
      <c r="D87" s="16"/>
      <c r="E87" s="16"/>
      <c r="F87" s="16"/>
      <c r="G87" s="16"/>
    </row>
    <row r="88" spans="1:7" x14ac:dyDescent="0.25">
      <c r="A88" s="16"/>
      <c r="B88" s="16"/>
      <c r="C88" s="16"/>
      <c r="D88" s="16"/>
      <c r="E88" s="16"/>
      <c r="F88" s="16"/>
      <c r="G88" s="16"/>
    </row>
    <row r="89" spans="1:7" x14ac:dyDescent="0.25">
      <c r="A89" s="16"/>
      <c r="B89" s="16"/>
      <c r="C89" s="16"/>
      <c r="D89" s="16"/>
      <c r="E89" s="16"/>
      <c r="F89" s="16"/>
      <c r="G89" s="16"/>
    </row>
    <row r="90" spans="1:7" x14ac:dyDescent="0.25">
      <c r="A90" s="16"/>
      <c r="B90" s="16"/>
      <c r="C90" s="16"/>
      <c r="D90" s="16"/>
      <c r="E90" s="16"/>
      <c r="F90" s="16"/>
      <c r="G90" s="16"/>
    </row>
    <row r="91" spans="1:7" x14ac:dyDescent="0.25">
      <c r="A91" s="16"/>
      <c r="B91" s="16"/>
      <c r="C91" s="16"/>
      <c r="D91" s="16"/>
      <c r="E91" s="16"/>
      <c r="F91" s="16"/>
      <c r="G91" s="16"/>
    </row>
    <row r="92" spans="1:7" x14ac:dyDescent="0.25">
      <c r="A92" s="16"/>
      <c r="B92" s="16"/>
      <c r="C92" s="16"/>
      <c r="D92" s="16"/>
      <c r="E92" s="16"/>
      <c r="F92" s="16"/>
      <c r="G92" s="16"/>
    </row>
    <row r="93" spans="1:7" x14ac:dyDescent="0.25">
      <c r="A93" s="16"/>
      <c r="B93" s="16"/>
      <c r="C93" s="16"/>
      <c r="D93" s="16"/>
      <c r="E93" s="16"/>
      <c r="F93" s="16"/>
      <c r="G93" s="16"/>
    </row>
    <row r="94" spans="1:7" x14ac:dyDescent="0.25">
      <c r="A94" s="16"/>
      <c r="B94" s="16"/>
      <c r="C94" s="16"/>
      <c r="D94" s="16"/>
      <c r="E94" s="16"/>
      <c r="F94" s="16"/>
      <c r="G94" s="16"/>
    </row>
    <row r="95" spans="1:7" x14ac:dyDescent="0.25">
      <c r="A95" s="16"/>
      <c r="B95" s="16"/>
      <c r="C95" s="16"/>
      <c r="D95" s="16"/>
      <c r="E95" s="16"/>
      <c r="F95" s="16"/>
      <c r="G95" s="16"/>
    </row>
    <row r="96" spans="1:7" x14ac:dyDescent="0.25">
      <c r="A96" s="16"/>
      <c r="B96" s="16"/>
      <c r="C96" s="16"/>
      <c r="D96" s="16"/>
      <c r="E96" s="16"/>
      <c r="F96" s="16"/>
      <c r="G96" s="16"/>
    </row>
    <row r="97" spans="1:7" x14ac:dyDescent="0.25">
      <c r="A97" s="16"/>
      <c r="B97" s="16"/>
      <c r="C97" s="16"/>
      <c r="D97" s="16"/>
      <c r="E97" s="16"/>
      <c r="F97" s="16"/>
      <c r="G97" s="16"/>
    </row>
    <row r="98" spans="1:7" x14ac:dyDescent="0.25">
      <c r="A98" s="16"/>
      <c r="B98" s="16"/>
      <c r="C98" s="16"/>
      <c r="D98" s="16"/>
      <c r="E98" s="16"/>
      <c r="F98" s="16"/>
      <c r="G98" s="16"/>
    </row>
    <row r="99" spans="1:7" s="16" customFormat="1" x14ac:dyDescent="0.25"/>
    <row r="100" spans="1:7" s="16" customFormat="1" x14ac:dyDescent="0.25"/>
    <row r="101" spans="1:7" s="16" customFormat="1" x14ac:dyDescent="0.25"/>
    <row r="102" spans="1:7" s="16" customFormat="1" x14ac:dyDescent="0.25"/>
    <row r="103" spans="1:7" s="16" customFormat="1" x14ac:dyDescent="0.25"/>
    <row r="104" spans="1:7" s="16" customFormat="1" x14ac:dyDescent="0.25"/>
    <row r="105" spans="1:7" s="16" customFormat="1" x14ac:dyDescent="0.25"/>
    <row r="106" spans="1:7" s="16" customFormat="1" x14ac:dyDescent="0.25"/>
    <row r="107" spans="1:7" s="16" customFormat="1" x14ac:dyDescent="0.25"/>
    <row r="108" spans="1:7" s="16" customFormat="1" x14ac:dyDescent="0.25"/>
    <row r="109" spans="1:7" s="16" customFormat="1" x14ac:dyDescent="0.25"/>
    <row r="110" spans="1:7" s="16" customFormat="1" x14ac:dyDescent="0.25"/>
    <row r="111" spans="1:7" s="16" customFormat="1" x14ac:dyDescent="0.25"/>
    <row r="112" spans="1:7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  <row r="197" s="16" customFormat="1" x14ac:dyDescent="0.25"/>
    <row r="198" s="16" customFormat="1" x14ac:dyDescent="0.25"/>
    <row r="199" s="16" customFormat="1" x14ac:dyDescent="0.25"/>
    <row r="200" s="16" customFormat="1" x14ac:dyDescent="0.25"/>
    <row r="201" s="16" customFormat="1" x14ac:dyDescent="0.25"/>
    <row r="202" s="16" customFormat="1" x14ac:dyDescent="0.25"/>
    <row r="203" s="16" customFormat="1" x14ac:dyDescent="0.25"/>
    <row r="204" s="16" customFormat="1" x14ac:dyDescent="0.25"/>
    <row r="205" s="16" customFormat="1" x14ac:dyDescent="0.25"/>
    <row r="206" s="16" customFormat="1" x14ac:dyDescent="0.25"/>
    <row r="207" s="16" customFormat="1" x14ac:dyDescent="0.25"/>
    <row r="208" s="16" customFormat="1" x14ac:dyDescent="0.25"/>
    <row r="209" s="16" customFormat="1" x14ac:dyDescent="0.25"/>
    <row r="210" s="16" customFormat="1" x14ac:dyDescent="0.25"/>
    <row r="211" s="16" customFormat="1" x14ac:dyDescent="0.25"/>
    <row r="212" s="16" customFormat="1" x14ac:dyDescent="0.25"/>
    <row r="213" s="16" customFormat="1" x14ac:dyDescent="0.25"/>
    <row r="214" s="16" customFormat="1" x14ac:dyDescent="0.25"/>
    <row r="215" s="16" customFormat="1" x14ac:dyDescent="0.25"/>
    <row r="216" s="16" customFormat="1" x14ac:dyDescent="0.25"/>
    <row r="217" s="16" customFormat="1" x14ac:dyDescent="0.25"/>
    <row r="218" s="16" customFormat="1" x14ac:dyDescent="0.25"/>
    <row r="219" s="16" customFormat="1" x14ac:dyDescent="0.25"/>
    <row r="220" s="16" customFormat="1" x14ac:dyDescent="0.25"/>
    <row r="221" s="16" customFormat="1" x14ac:dyDescent="0.25"/>
    <row r="222" s="16" customFormat="1" x14ac:dyDescent="0.25"/>
    <row r="223" s="16" customFormat="1" x14ac:dyDescent="0.25"/>
    <row r="224" s="16" customFormat="1" x14ac:dyDescent="0.25"/>
    <row r="225" s="16" customFormat="1" x14ac:dyDescent="0.25"/>
    <row r="226" s="16" customFormat="1" x14ac:dyDescent="0.25"/>
    <row r="227" s="16" customFormat="1" x14ac:dyDescent="0.25"/>
    <row r="228" s="16" customFormat="1" x14ac:dyDescent="0.25"/>
    <row r="229" s="16" customFormat="1" x14ac:dyDescent="0.25"/>
    <row r="230" s="16" customFormat="1" x14ac:dyDescent="0.25"/>
    <row r="231" s="16" customFormat="1" x14ac:dyDescent="0.25"/>
    <row r="232" s="16" customFormat="1" x14ac:dyDescent="0.25"/>
    <row r="233" s="16" customFormat="1" x14ac:dyDescent="0.25"/>
    <row r="234" s="16" customFormat="1" x14ac:dyDescent="0.25"/>
    <row r="235" s="16" customFormat="1" x14ac:dyDescent="0.25"/>
    <row r="236" s="16" customFormat="1" x14ac:dyDescent="0.25"/>
    <row r="237" s="16" customFormat="1" x14ac:dyDescent="0.25"/>
    <row r="238" s="16" customFormat="1" x14ac:dyDescent="0.25"/>
    <row r="239" s="16" customFormat="1" x14ac:dyDescent="0.25"/>
    <row r="240" s="16" customFormat="1" x14ac:dyDescent="0.25"/>
    <row r="241" s="16" customFormat="1" x14ac:dyDescent="0.25"/>
    <row r="242" s="16" customFormat="1" x14ac:dyDescent="0.25"/>
    <row r="243" s="16" customFormat="1" x14ac:dyDescent="0.25"/>
    <row r="244" s="16" customFormat="1" x14ac:dyDescent="0.25"/>
    <row r="245" s="16" customFormat="1" x14ac:dyDescent="0.25"/>
    <row r="246" s="16" customFormat="1" x14ac:dyDescent="0.25"/>
    <row r="247" s="16" customFormat="1" x14ac:dyDescent="0.25"/>
    <row r="248" s="16" customFormat="1" x14ac:dyDescent="0.25"/>
    <row r="249" s="16" customFormat="1" x14ac:dyDescent="0.25"/>
    <row r="250" s="16" customFormat="1" x14ac:dyDescent="0.25"/>
    <row r="251" s="16" customFormat="1" x14ac:dyDescent="0.25"/>
    <row r="252" s="16" customFormat="1" x14ac:dyDescent="0.25"/>
    <row r="253" s="16" customFormat="1" x14ac:dyDescent="0.25"/>
    <row r="254" s="16" customFormat="1" x14ac:dyDescent="0.25"/>
    <row r="255" s="16" customFormat="1" x14ac:dyDescent="0.25"/>
    <row r="256" s="16" customFormat="1" x14ac:dyDescent="0.25"/>
    <row r="257" s="16" customFormat="1" x14ac:dyDescent="0.25"/>
    <row r="258" s="16" customFormat="1" x14ac:dyDescent="0.25"/>
    <row r="259" s="16" customFormat="1" x14ac:dyDescent="0.25"/>
    <row r="260" s="16" customFormat="1" x14ac:dyDescent="0.25"/>
    <row r="261" s="16" customFormat="1" x14ac:dyDescent="0.25"/>
    <row r="262" s="16" customFormat="1" x14ac:dyDescent="0.25"/>
    <row r="263" s="16" customFormat="1" x14ac:dyDescent="0.25"/>
    <row r="264" s="16" customFormat="1" x14ac:dyDescent="0.25"/>
    <row r="265" s="16" customFormat="1" x14ac:dyDescent="0.25"/>
    <row r="266" s="16" customFormat="1" x14ac:dyDescent="0.25"/>
    <row r="267" s="16" customFormat="1" x14ac:dyDescent="0.25"/>
    <row r="268" s="16" customFormat="1" x14ac:dyDescent="0.25"/>
    <row r="269" s="16" customFormat="1" x14ac:dyDescent="0.25"/>
    <row r="270" s="16" customFormat="1" x14ac:dyDescent="0.25"/>
    <row r="271" s="16" customFormat="1" x14ac:dyDescent="0.25"/>
    <row r="272" s="16" customFormat="1" x14ac:dyDescent="0.25"/>
    <row r="273" s="16" customFormat="1" x14ac:dyDescent="0.25"/>
    <row r="274" s="16" customFormat="1" x14ac:dyDescent="0.25"/>
    <row r="275" s="16" customFormat="1" x14ac:dyDescent="0.25"/>
    <row r="276" s="16" customFormat="1" x14ac:dyDescent="0.25"/>
    <row r="277" s="16" customFormat="1" x14ac:dyDescent="0.25"/>
    <row r="278" s="16" customFormat="1" x14ac:dyDescent="0.25"/>
    <row r="279" s="16" customFormat="1" x14ac:dyDescent="0.25"/>
    <row r="280" s="16" customFormat="1" x14ac:dyDescent="0.25"/>
    <row r="281" s="16" customFormat="1" x14ac:dyDescent="0.25"/>
    <row r="282" s="16" customFormat="1" x14ac:dyDescent="0.25"/>
    <row r="283" s="16" customFormat="1" x14ac:dyDescent="0.25"/>
    <row r="284" s="16" customFormat="1" x14ac:dyDescent="0.25"/>
    <row r="285" s="16" customFormat="1" x14ac:dyDescent="0.25"/>
    <row r="286" s="16" customFormat="1" x14ac:dyDescent="0.25"/>
    <row r="287" s="16" customFormat="1" x14ac:dyDescent="0.25"/>
    <row r="288" s="16" customFormat="1" x14ac:dyDescent="0.25"/>
    <row r="289" s="16" customFormat="1" x14ac:dyDescent="0.25"/>
    <row r="290" s="16" customFormat="1" x14ac:dyDescent="0.25"/>
    <row r="291" s="16" customFormat="1" x14ac:dyDescent="0.25"/>
    <row r="292" s="16" customFormat="1" x14ac:dyDescent="0.25"/>
    <row r="293" s="16" customFormat="1" x14ac:dyDescent="0.25"/>
    <row r="294" s="16" customFormat="1" x14ac:dyDescent="0.25"/>
    <row r="295" s="16" customFormat="1" x14ac:dyDescent="0.25"/>
    <row r="296" s="16" customFormat="1" x14ac:dyDescent="0.25"/>
    <row r="297" s="16" customFormat="1" x14ac:dyDescent="0.25"/>
    <row r="298" s="16" customFormat="1" x14ac:dyDescent="0.25"/>
    <row r="299" s="16" customFormat="1" x14ac:dyDescent="0.25"/>
    <row r="300" s="16" customFormat="1" x14ac:dyDescent="0.25"/>
    <row r="301" s="16" customFormat="1" x14ac:dyDescent="0.25"/>
    <row r="302" s="16" customFormat="1" x14ac:dyDescent="0.25"/>
    <row r="303" s="16" customFormat="1" x14ac:dyDescent="0.25"/>
    <row r="304" s="16" customFormat="1" x14ac:dyDescent="0.25"/>
    <row r="305" s="16" customFormat="1" x14ac:dyDescent="0.25"/>
    <row r="306" s="16" customFormat="1" x14ac:dyDescent="0.25"/>
    <row r="307" s="16" customFormat="1" x14ac:dyDescent="0.25"/>
    <row r="308" s="16" customFormat="1" x14ac:dyDescent="0.25"/>
    <row r="309" s="16" customFormat="1" x14ac:dyDescent="0.25"/>
    <row r="310" s="16" customFormat="1" x14ac:dyDescent="0.25"/>
    <row r="311" s="16" customFormat="1" x14ac:dyDescent="0.25"/>
    <row r="312" s="16" customFormat="1" x14ac:dyDescent="0.25"/>
    <row r="313" s="16" customFormat="1" x14ac:dyDescent="0.25"/>
    <row r="314" s="16" customFormat="1" x14ac:dyDescent="0.25"/>
    <row r="315" s="16" customFormat="1" x14ac:dyDescent="0.25"/>
    <row r="316" s="16" customFormat="1" x14ac:dyDescent="0.25"/>
    <row r="317" s="16" customFormat="1" x14ac:dyDescent="0.25"/>
    <row r="318" s="16" customFormat="1" x14ac:dyDescent="0.25"/>
    <row r="319" s="16" customFormat="1" x14ac:dyDescent="0.25"/>
    <row r="320" s="16" customFormat="1" x14ac:dyDescent="0.25"/>
    <row r="321" s="16" customFormat="1" x14ac:dyDescent="0.25"/>
    <row r="322" s="16" customFormat="1" x14ac:dyDescent="0.25"/>
    <row r="323" s="16" customFormat="1" x14ac:dyDescent="0.25"/>
    <row r="324" s="16" customFormat="1" x14ac:dyDescent="0.25"/>
    <row r="325" s="16" customFormat="1" x14ac:dyDescent="0.25"/>
    <row r="326" s="16" customFormat="1" x14ac:dyDescent="0.25"/>
    <row r="327" s="16" customFormat="1" x14ac:dyDescent="0.25"/>
    <row r="328" s="16" customFormat="1" x14ac:dyDescent="0.25"/>
    <row r="329" s="16" customFormat="1" x14ac:dyDescent="0.25"/>
    <row r="330" s="16" customFormat="1" x14ac:dyDescent="0.25"/>
    <row r="331" s="16" customFormat="1" x14ac:dyDescent="0.25"/>
    <row r="332" s="16" customFormat="1" x14ac:dyDescent="0.25"/>
    <row r="333" s="16" customFormat="1" x14ac:dyDescent="0.25"/>
    <row r="334" s="16" customFormat="1" x14ac:dyDescent="0.25"/>
    <row r="335" s="16" customFormat="1" x14ac:dyDescent="0.25"/>
    <row r="336" s="16" customFormat="1" x14ac:dyDescent="0.25"/>
    <row r="337" s="16" customFormat="1" x14ac:dyDescent="0.25"/>
    <row r="338" s="16" customFormat="1" x14ac:dyDescent="0.25"/>
    <row r="339" s="16" customFormat="1" x14ac:dyDescent="0.25"/>
    <row r="340" s="16" customFormat="1" x14ac:dyDescent="0.25"/>
    <row r="341" s="16" customFormat="1" x14ac:dyDescent="0.25"/>
    <row r="342" s="16" customFormat="1" x14ac:dyDescent="0.25"/>
    <row r="343" s="16" customFormat="1" x14ac:dyDescent="0.25"/>
    <row r="344" s="16" customFormat="1" x14ac:dyDescent="0.25"/>
    <row r="345" s="16" customFormat="1" x14ac:dyDescent="0.25"/>
    <row r="346" s="16" customFormat="1" x14ac:dyDescent="0.25"/>
    <row r="347" s="16" customFormat="1" x14ac:dyDescent="0.25"/>
    <row r="348" s="16" customFormat="1" x14ac:dyDescent="0.25"/>
    <row r="349" s="16" customFormat="1" x14ac:dyDescent="0.25"/>
    <row r="350" s="16" customFormat="1" x14ac:dyDescent="0.25"/>
    <row r="351" s="16" customFormat="1" x14ac:dyDescent="0.25"/>
    <row r="352" s="16" customFormat="1" x14ac:dyDescent="0.25"/>
    <row r="353" s="16" customFormat="1" x14ac:dyDescent="0.25"/>
    <row r="354" s="16" customFormat="1" x14ac:dyDescent="0.25"/>
    <row r="355" s="16" customFormat="1" x14ac:dyDescent="0.25"/>
    <row r="356" s="16" customFormat="1" x14ac:dyDescent="0.25"/>
    <row r="357" s="16" customFormat="1" x14ac:dyDescent="0.25"/>
    <row r="358" s="16" customFormat="1" x14ac:dyDescent="0.25"/>
    <row r="359" s="16" customFormat="1" x14ac:dyDescent="0.25"/>
    <row r="360" s="16" customFormat="1" x14ac:dyDescent="0.25"/>
    <row r="361" s="16" customFormat="1" x14ac:dyDescent="0.25"/>
    <row r="362" s="16" customFormat="1" x14ac:dyDescent="0.25"/>
    <row r="363" s="16" customFormat="1" x14ac:dyDescent="0.25"/>
    <row r="364" s="16" customFormat="1" x14ac:dyDescent="0.25"/>
    <row r="365" s="16" customFormat="1" x14ac:dyDescent="0.25"/>
    <row r="366" s="16" customFormat="1" x14ac:dyDescent="0.25"/>
  </sheetData>
  <mergeCells count="13">
    <mergeCell ref="D58:E58"/>
    <mergeCell ref="D59:E59"/>
    <mergeCell ref="D60:E60"/>
    <mergeCell ref="D61:E61"/>
    <mergeCell ref="D57:E57"/>
    <mergeCell ref="D43:E43"/>
    <mergeCell ref="D56:E56"/>
    <mergeCell ref="B1:F1"/>
    <mergeCell ref="B4:F6"/>
    <mergeCell ref="D37:D38"/>
    <mergeCell ref="D55:E55"/>
    <mergeCell ref="B2:F2"/>
    <mergeCell ref="D54:E54"/>
  </mergeCells>
  <phoneticPr fontId="6" type="noConversion"/>
  <conditionalFormatting sqref="F28:F29">
    <cfRule type="expression" dxfId="16" priority="1" stopIfTrue="1">
      <formula>OR(D$26=TRUE,F$26=TRUE)</formula>
    </cfRule>
    <cfRule type="expression" dxfId="15" priority="2" stopIfTrue="1">
      <formula>AND(D$26=TRUE,F$26=TRUE)</formula>
    </cfRule>
  </conditionalFormatting>
  <conditionalFormatting sqref="D54 D56 D44 D58 D60">
    <cfRule type="expression" dxfId="14" priority="3" stopIfTrue="1">
      <formula>F44=TRUE</formula>
    </cfRule>
  </conditionalFormatting>
  <conditionalFormatting sqref="D57 D59 D61">
    <cfRule type="expression" dxfId="13" priority="4" stopIfTrue="1">
      <formula>F56=TRUE</formula>
    </cfRule>
  </conditionalFormatting>
  <conditionalFormatting sqref="F57 F55 F59 F61">
    <cfRule type="expression" dxfId="12" priority="5" stopIfTrue="1">
      <formula>F54=TRUE</formula>
    </cfRule>
  </conditionalFormatting>
  <conditionalFormatting sqref="E57 E59 E61">
    <cfRule type="expression" dxfId="11" priority="6" stopIfTrue="1">
      <formula>F56=TRUE</formula>
    </cfRule>
  </conditionalFormatting>
  <conditionalFormatting sqref="D55:E55">
    <cfRule type="expression" dxfId="10" priority="7" stopIfTrue="1">
      <formula>$F$54=TRUE</formula>
    </cfRule>
  </conditionalFormatting>
  <conditionalFormatting sqref="D43:F43">
    <cfRule type="expression" dxfId="9" priority="8" stopIfTrue="1">
      <formula>#REF!=TRUE</formula>
    </cfRule>
    <cfRule type="expression" dxfId="8" priority="9" stopIfTrue="1">
      <formula>#REF!=TRUE</formula>
    </cfRule>
  </conditionalFormatting>
  <conditionalFormatting sqref="D40:F41">
    <cfRule type="cellIs" dxfId="7" priority="10" stopIfTrue="1" operator="equal">
      <formula>"The phone you have chosen is unable to support an expansion module please either change the phone or remove the expansion module."</formula>
    </cfRule>
  </conditionalFormatting>
  <conditionalFormatting sqref="F9">
    <cfRule type="cellIs" dxfId="6" priority="12" stopIfTrue="1" operator="equal">
      <formula>"Please de-select one of the above options"</formula>
    </cfRule>
    <cfRule type="cellIs" dxfId="5" priority="13" stopIfTrue="1" operator="equal">
      <formula>"Terms and Conditions Accepted"</formula>
    </cfRule>
    <cfRule type="cellIs" dxfId="4" priority="14" stopIfTrue="1" operator="equal">
      <formula>"Terms and Conditions Rejected"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22860</xdr:rowOff>
                  </from>
                  <to>
                    <xdr:col>5</xdr:col>
                    <xdr:colOff>3474720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5</xdr:col>
                    <xdr:colOff>7620</xdr:colOff>
                    <xdr:row>36</xdr:row>
                    <xdr:rowOff>7620</xdr:rowOff>
                  </from>
                  <to>
                    <xdr:col>6</xdr:col>
                    <xdr:colOff>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Pict="0" macro="[0]!Move_To_IT_Page">
                <anchor moveWithCells="1" sizeWithCells="1">
                  <from>
                    <xdr:col>12</xdr:col>
                    <xdr:colOff>152400</xdr:colOff>
                    <xdr:row>11</xdr:row>
                    <xdr:rowOff>0</xdr:rowOff>
                  </from>
                  <to>
                    <xdr:col>14</xdr:col>
                    <xdr:colOff>259080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7620</xdr:rowOff>
                  </from>
                  <to>
                    <xdr:col>5</xdr:col>
                    <xdr:colOff>4213860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5</xdr:col>
                    <xdr:colOff>3322320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76200</xdr:rowOff>
                  </from>
                  <to>
                    <xdr:col>5</xdr:col>
                    <xdr:colOff>3322320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60960</xdr:rowOff>
                  </from>
                  <to>
                    <xdr:col>5</xdr:col>
                    <xdr:colOff>3322320</xdr:colOff>
                    <xdr:row>55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60960</xdr:rowOff>
                  </from>
                  <to>
                    <xdr:col>5</xdr:col>
                    <xdr:colOff>2087880</xdr:colOff>
                    <xdr:row>42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5</xdr:col>
                    <xdr:colOff>2179320</xdr:colOff>
                    <xdr:row>42</xdr:row>
                    <xdr:rowOff>0</xdr:rowOff>
                  </from>
                  <to>
                    <xdr:col>5</xdr:col>
                    <xdr:colOff>3741420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5</xdr:col>
                    <xdr:colOff>7620</xdr:colOff>
                    <xdr:row>57</xdr:row>
                    <xdr:rowOff>114300</xdr:rowOff>
                  </from>
                  <to>
                    <xdr:col>5</xdr:col>
                    <xdr:colOff>3337560</xdr:colOff>
                    <xdr:row>57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5</xdr:col>
                    <xdr:colOff>7620</xdr:colOff>
                    <xdr:row>59</xdr:row>
                    <xdr:rowOff>114300</xdr:rowOff>
                  </from>
                  <to>
                    <xdr:col>5</xdr:col>
                    <xdr:colOff>3337560</xdr:colOff>
                    <xdr:row>59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22860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Drop Down 31">
              <controlPr defaultSize="0" autoLine="0" autoPict="0">
                <anchor moveWithCells="1">
                  <from>
                    <xdr:col>4</xdr:col>
                    <xdr:colOff>716280</xdr:colOff>
                    <xdr:row>29</xdr:row>
                    <xdr:rowOff>7620</xdr:rowOff>
                  </from>
                  <to>
                    <xdr:col>6</xdr:col>
                    <xdr:colOff>7620</xdr:colOff>
                    <xdr:row>29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0"/>
  <sheetViews>
    <sheetView topLeftCell="A16" workbookViewId="0">
      <selection activeCell="B31" sqref="B31"/>
    </sheetView>
  </sheetViews>
  <sheetFormatPr defaultRowHeight="13.2" x14ac:dyDescent="0.25"/>
  <cols>
    <col min="2" max="2" width="37.6640625" bestFit="1" customWidth="1"/>
    <col min="3" max="3" width="20" bestFit="1" customWidth="1"/>
    <col min="4" max="4" width="7.44140625" bestFit="1" customWidth="1"/>
  </cols>
  <sheetData>
    <row r="1" spans="1:6" x14ac:dyDescent="0.25">
      <c r="A1" t="s">
        <v>6</v>
      </c>
      <c r="B1" t="s">
        <v>7</v>
      </c>
      <c r="C1" t="s">
        <v>5</v>
      </c>
      <c r="D1" t="s">
        <v>6</v>
      </c>
      <c r="F1" t="s">
        <v>16</v>
      </c>
    </row>
    <row r="2" spans="1:6" ht="15.6" x14ac:dyDescent="0.3">
      <c r="A2">
        <v>1</v>
      </c>
      <c r="B2" t="s">
        <v>15</v>
      </c>
      <c r="C2" t="s">
        <v>46</v>
      </c>
      <c r="D2">
        <v>1</v>
      </c>
      <c r="F2" s="35" t="str">
        <f>VLOOKUP(Form!F37,DataLookup!A2:D12,2)</f>
        <v>Please Select</v>
      </c>
    </row>
    <row r="3" spans="1:6" x14ac:dyDescent="0.25">
      <c r="A3">
        <v>2</v>
      </c>
      <c r="B3" t="s">
        <v>32</v>
      </c>
      <c r="C3" t="s">
        <v>40</v>
      </c>
      <c r="D3">
        <v>2</v>
      </c>
      <c r="F3" s="36" t="s">
        <v>17</v>
      </c>
    </row>
    <row r="4" spans="1:6" x14ac:dyDescent="0.25">
      <c r="A4">
        <v>3</v>
      </c>
      <c r="B4" t="s">
        <v>28</v>
      </c>
      <c r="C4" t="s">
        <v>41</v>
      </c>
      <c r="D4">
        <v>3</v>
      </c>
      <c r="F4" t="str">
        <f>VLOOKUP(Form!F37,DataLookup!A2:D12,3)</f>
        <v>!!! No Selection Made !!!</v>
      </c>
    </row>
    <row r="5" spans="1:6" x14ac:dyDescent="0.25">
      <c r="A5">
        <v>4</v>
      </c>
      <c r="B5" t="s">
        <v>29</v>
      </c>
      <c r="C5" t="s">
        <v>42</v>
      </c>
      <c r="D5">
        <v>4</v>
      </c>
      <c r="F5" s="36" t="s">
        <v>18</v>
      </c>
    </row>
    <row r="6" spans="1:6" x14ac:dyDescent="0.25">
      <c r="A6">
        <v>5</v>
      </c>
      <c r="B6" t="s">
        <v>30</v>
      </c>
      <c r="C6" t="s">
        <v>43</v>
      </c>
      <c r="D6">
        <v>5</v>
      </c>
      <c r="F6" t="str">
        <f>F1&amp;F2&amp;F3&amp;F4&amp;F5</f>
        <v>You will receive a Please Select - !!! No Selection Made !!! phone and a 7914G Expansion Module.</v>
      </c>
    </row>
    <row r="7" spans="1:6" x14ac:dyDescent="0.25">
      <c r="A7">
        <v>6</v>
      </c>
      <c r="B7" t="s">
        <v>49</v>
      </c>
      <c r="C7" t="s">
        <v>50</v>
      </c>
      <c r="D7">
        <v>6</v>
      </c>
      <c r="F7" t="s">
        <v>19</v>
      </c>
    </row>
    <row r="8" spans="1:6" x14ac:dyDescent="0.25">
      <c r="A8">
        <v>7</v>
      </c>
      <c r="B8" t="s">
        <v>27</v>
      </c>
      <c r="C8" t="s">
        <v>27</v>
      </c>
      <c r="D8">
        <v>7</v>
      </c>
      <c r="F8" t="str">
        <f>F1&amp;F2&amp;F3&amp;F4&amp;" phone."</f>
        <v>You will receive a Please Select - !!! No Selection Made !!! phone.</v>
      </c>
    </row>
    <row r="9" spans="1:6" x14ac:dyDescent="0.25">
      <c r="A9">
        <v>8</v>
      </c>
      <c r="B9" t="s">
        <v>31</v>
      </c>
      <c r="C9" t="s">
        <v>44</v>
      </c>
      <c r="D9">
        <v>8</v>
      </c>
    </row>
    <row r="10" spans="1:6" x14ac:dyDescent="0.25">
      <c r="A10">
        <v>9</v>
      </c>
      <c r="B10" t="s">
        <v>26</v>
      </c>
      <c r="C10" t="s">
        <v>45</v>
      </c>
      <c r="D10">
        <v>9</v>
      </c>
    </row>
    <row r="11" spans="1:6" x14ac:dyDescent="0.25">
      <c r="C11" s="7"/>
    </row>
    <row r="12" spans="1:6" x14ac:dyDescent="0.25">
      <c r="C12" s="7"/>
    </row>
    <row r="18" spans="1:3" x14ac:dyDescent="0.25">
      <c r="A18">
        <v>1</v>
      </c>
      <c r="B18" s="51" t="s">
        <v>22</v>
      </c>
      <c r="C18" t="s">
        <v>37</v>
      </c>
    </row>
    <row r="19" spans="1:3" x14ac:dyDescent="0.25">
      <c r="A19">
        <v>2</v>
      </c>
      <c r="B19" s="51" t="s">
        <v>23</v>
      </c>
      <c r="C19" t="s">
        <v>38</v>
      </c>
    </row>
    <row r="20" spans="1:3" x14ac:dyDescent="0.25">
      <c r="A20">
        <v>3</v>
      </c>
      <c r="B20" s="51" t="s">
        <v>24</v>
      </c>
      <c r="C20" t="s">
        <v>56</v>
      </c>
    </row>
    <row r="21" spans="1:3" x14ac:dyDescent="0.25">
      <c r="A21">
        <v>4</v>
      </c>
      <c r="B21" s="51" t="s">
        <v>34</v>
      </c>
      <c r="C21" t="s">
        <v>39</v>
      </c>
    </row>
    <row r="24" spans="1:3" x14ac:dyDescent="0.25">
      <c r="A24">
        <v>1</v>
      </c>
      <c r="B24" t="s">
        <v>15</v>
      </c>
    </row>
    <row r="25" spans="1:3" x14ac:dyDescent="0.25">
      <c r="A25">
        <v>2</v>
      </c>
      <c r="B25" t="s">
        <v>60</v>
      </c>
    </row>
    <row r="26" spans="1:3" x14ac:dyDescent="0.25">
      <c r="A26">
        <v>3</v>
      </c>
      <c r="B26" t="s">
        <v>61</v>
      </c>
    </row>
    <row r="27" spans="1:3" x14ac:dyDescent="0.25">
      <c r="A27">
        <v>4</v>
      </c>
      <c r="B27" t="s">
        <v>62</v>
      </c>
    </row>
    <row r="28" spans="1:3" x14ac:dyDescent="0.25">
      <c r="A28">
        <v>5</v>
      </c>
      <c r="B28" t="s">
        <v>63</v>
      </c>
    </row>
    <row r="29" spans="1:3" x14ac:dyDescent="0.25">
      <c r="A29">
        <v>6</v>
      </c>
      <c r="B29" t="s">
        <v>64</v>
      </c>
    </row>
    <row r="30" spans="1:3" x14ac:dyDescent="0.25">
      <c r="A30">
        <v>7</v>
      </c>
      <c r="B30" t="s">
        <v>65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40"/>
  <sheetViews>
    <sheetView workbookViewId="0">
      <selection activeCell="B7" sqref="B7"/>
    </sheetView>
  </sheetViews>
  <sheetFormatPr defaultRowHeight="13.2" x14ac:dyDescent="0.25"/>
  <cols>
    <col min="1" max="1" width="23.88671875" bestFit="1" customWidth="1"/>
    <col min="2" max="2" width="75" customWidth="1"/>
  </cols>
  <sheetData>
    <row r="1" spans="1:3" x14ac:dyDescent="0.25">
      <c r="A1" t="s">
        <v>8</v>
      </c>
      <c r="B1" s="1" t="str">
        <f>"EXT-"&amp;LEFT(Form!F13,4)</f>
        <v>EXT-</v>
      </c>
      <c r="C1" s="1"/>
    </row>
    <row r="2" spans="1:3" x14ac:dyDescent="0.25">
      <c r="A2" t="s">
        <v>9</v>
      </c>
      <c r="B2" s="1" t="str">
        <f>B1</f>
        <v>EXT-</v>
      </c>
      <c r="C2" s="1"/>
    </row>
    <row r="3" spans="1:3" x14ac:dyDescent="0.25">
      <c r="B3" s="1"/>
      <c r="C3" s="1"/>
    </row>
    <row r="4" spans="1:3" x14ac:dyDescent="0.25">
      <c r="A4" t="s">
        <v>12</v>
      </c>
      <c r="B4" s="1" t="str">
        <f>"New "&amp;VLOOKUP(Form!F37,DataLookup!A2:D9,3)&amp;" - "&amp;Form!F13&amp;" "&amp;Form!F14</f>
        <v xml:space="preserve">New !!! No Selection Made !!! -  </v>
      </c>
      <c r="C4" s="1"/>
    </row>
    <row r="5" spans="1:3" x14ac:dyDescent="0.25">
      <c r="B5" s="1"/>
      <c r="C5" s="1"/>
    </row>
    <row r="6" spans="1:3" x14ac:dyDescent="0.25">
      <c r="A6" t="s">
        <v>10</v>
      </c>
      <c r="B6" s="3" t="s">
        <v>66</v>
      </c>
      <c r="C6" s="1"/>
    </row>
    <row r="7" spans="1:3" ht="26.4" x14ac:dyDescent="0.25">
      <c r="B7" s="6" t="str">
        <f>IF(Form!F9="Terms and Conditions Accepted","Customer Accepted T&amp;Cs, Please progress with request","Customer has NOT Accepted the T&amp;Cs, please contact the customer - Do Not progress this request until the T&amp;Cs have been accepted")</f>
        <v>Customer has NOT Accepted the T&amp;Cs, please contact the customer - Do Not progress this request until the T&amp;Cs have been accepted</v>
      </c>
      <c r="C7" s="1"/>
    </row>
    <row r="8" spans="1:3" x14ac:dyDescent="0.25">
      <c r="B8" s="1"/>
      <c r="C8" s="1"/>
    </row>
    <row r="9" spans="1:3" x14ac:dyDescent="0.25">
      <c r="B9" s="3" t="s">
        <v>0</v>
      </c>
      <c r="C9" s="9"/>
    </row>
    <row r="10" spans="1:3" x14ac:dyDescent="0.25">
      <c r="C10" s="9"/>
    </row>
    <row r="11" spans="1:3" x14ac:dyDescent="0.25">
      <c r="B11" s="5" t="str">
        <f>"Name : "&amp;Form!F14</f>
        <v xml:space="preserve">Name : </v>
      </c>
      <c r="C11" s="10"/>
    </row>
    <row r="12" spans="1:3" x14ac:dyDescent="0.25">
      <c r="B12" s="5" t="str">
        <f>"E-mail Address : "&amp;Form!F15</f>
        <v xml:space="preserve">E-mail Address : </v>
      </c>
      <c r="C12" s="10"/>
    </row>
    <row r="13" spans="1:3" x14ac:dyDescent="0.25">
      <c r="B13" s="5" t="str">
        <f>"Contact Number : "&amp;Form!F16</f>
        <v xml:space="preserve">Contact Number : </v>
      </c>
      <c r="C13" s="11"/>
    </row>
    <row r="14" spans="1:3" x14ac:dyDescent="0.25">
      <c r="B14" s="5" t="str">
        <f>"Cost Code : "&amp;Form!F17</f>
        <v xml:space="preserve">Cost Code : </v>
      </c>
      <c r="C14" s="12"/>
    </row>
    <row r="15" spans="1:3" x14ac:dyDescent="0.25">
      <c r="C15" s="9"/>
    </row>
    <row r="16" spans="1:3" x14ac:dyDescent="0.25">
      <c r="B16" s="4" t="s">
        <v>11</v>
      </c>
      <c r="C16" s="13"/>
    </row>
    <row r="17" spans="2:3" x14ac:dyDescent="0.25">
      <c r="B17" s="2"/>
      <c r="C17" s="13"/>
    </row>
    <row r="18" spans="2:3" x14ac:dyDescent="0.25">
      <c r="B18" s="5" t="str">
        <f>Form!D28&amp;" : "&amp;Form!F28</f>
        <v xml:space="preserve">Contact Name : </v>
      </c>
      <c r="C18" s="14"/>
    </row>
    <row r="19" spans="2:3" x14ac:dyDescent="0.25">
      <c r="B19" s="5" t="str">
        <f>Form!D29&amp;" : "&amp;Form!F29</f>
        <v xml:space="preserve">Contact Number : </v>
      </c>
      <c r="C19" s="12"/>
    </row>
    <row r="20" spans="2:3" x14ac:dyDescent="0.25">
      <c r="B20" s="5" t="str">
        <f>Form!D30&amp;" : "&amp;VLOOKUP(Form!F30,DataLookup!A24:B30,2)</f>
        <v>Site : Please Select</v>
      </c>
      <c r="C20" s="12"/>
    </row>
    <row r="21" spans="2:3" x14ac:dyDescent="0.25">
      <c r="B21" s="5" t="str">
        <f>Form!D31&amp;" : "&amp;Form!F31</f>
        <v xml:space="preserve">Building : </v>
      </c>
      <c r="C21" s="12"/>
    </row>
    <row r="22" spans="2:3" x14ac:dyDescent="0.25">
      <c r="B22" s="5" t="str">
        <f>Form!D32&amp;" : "&amp;Form!F32</f>
        <v xml:space="preserve">Room / Floor  : </v>
      </c>
      <c r="C22" s="12"/>
    </row>
    <row r="23" spans="2:3" x14ac:dyDescent="0.25">
      <c r="B23" s="5"/>
      <c r="C23" s="12"/>
    </row>
    <row r="25" spans="2:3" x14ac:dyDescent="0.25">
      <c r="B25" s="4" t="s">
        <v>36</v>
      </c>
    </row>
    <row r="27" spans="2:3" ht="12.75" customHeight="1" x14ac:dyDescent="0.25">
      <c r="B27" s="6" t="str">
        <f>"Handset Type  :  "&amp;VLOOKUP(Form!F37,DataLookup!A2:B9,2)</f>
        <v>Handset Type  :  Please Select</v>
      </c>
    </row>
    <row r="29" spans="2:3" x14ac:dyDescent="0.25">
      <c r="B29" s="6" t="e">
        <f>IF(Form!F43=TRUE,"Spare network port in location is :- "&amp;Form!#REF!,"NO Spare Port, description of installation location : "&amp;Form!#REF!)</f>
        <v>#REF!</v>
      </c>
      <c r="C29" s="8"/>
    </row>
    <row r="31" spans="2:3" x14ac:dyDescent="0.25">
      <c r="B31" s="1" t="str">
        <f>"Type of extension :- "&amp;IF(Form!F48=TRUE,"DDI","Non-DDI")</f>
        <v>Type of extension :- Non-DDI</v>
      </c>
    </row>
    <row r="32" spans="2:3" x14ac:dyDescent="0.25">
      <c r="B32" s="6" t="str">
        <f>"Dialing Permissions  :  "&amp;IF(Form!F50=TRUE,Form!D50,IF(Form!F48=TRUE,Form!D48,"None"))</f>
        <v>Dialing Permissions  :  None</v>
      </c>
    </row>
    <row r="34" spans="2:2" x14ac:dyDescent="0.25">
      <c r="B34" s="1" t="str">
        <f>IF(Form!F54=TRUE,"Pickup Group existing member :  "&amp;Form!F55,"")</f>
        <v/>
      </c>
    </row>
    <row r="36" spans="2:2" x14ac:dyDescent="0.25">
      <c r="B36" s="1" t="str">
        <f>IF(Form!F56=TRUE,"Hunt Group existing member :  "&amp;Form!F57,"")</f>
        <v/>
      </c>
    </row>
    <row r="38" spans="2:2" x14ac:dyDescent="0.25">
      <c r="B38" s="1" t="str">
        <f>IF(Form!F58=TRUE,"New Voicemail Account PIN :  "&amp;Form!F59,"")</f>
        <v/>
      </c>
    </row>
    <row r="40" spans="2:2" x14ac:dyDescent="0.25">
      <c r="B40" s="1" t="str">
        <f>IF(Form!F60=TRUE,"APS Group existing member :  "&amp;Form!F61,"")</f>
        <v/>
      </c>
    </row>
  </sheetData>
  <phoneticPr fontId="6" type="noConversion"/>
  <conditionalFormatting sqref="C19:C20">
    <cfRule type="expression" dxfId="3" priority="1" stopIfTrue="1">
      <formula>OR(B$19=TRUE,C$20=TRUE)</formula>
    </cfRule>
    <cfRule type="expression" dxfId="2" priority="2" stopIfTrue="1">
      <formula>AND(B$19=TRUE,C$20=TRUE)</formula>
    </cfRule>
  </conditionalFormatting>
  <conditionalFormatting sqref="C14">
    <cfRule type="expression" dxfId="1" priority="3" stopIfTrue="1">
      <formula>B$14=TRUE</formula>
    </cfRule>
  </conditionalFormatting>
  <conditionalFormatting sqref="B7">
    <cfRule type="cellIs" dxfId="0" priority="4" stopIfTrue="1" operator="equal">
      <formula>"Customer has NOT Accepted the T&amp;Cs, please contact the customer - Do Not progress this request until the T&amp;Cs have been accepted"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Button 9">
              <controlPr defaultSize="0" print="0" autoFill="0" autoPict="0" macro="[0]!Return_to_Main_Sheet">
                <anchor moveWithCells="1" sizeWithCells="1">
                  <from>
                    <xdr:col>4</xdr:col>
                    <xdr:colOff>525780</xdr:colOff>
                    <xdr:row>3</xdr:row>
                    <xdr:rowOff>60960</xdr:rowOff>
                  </from>
                  <to>
                    <xdr:col>7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DataLookup</vt:lpstr>
      <vt:lpstr>IT_Page</vt:lpstr>
      <vt:lpstr>ppp</vt:lpstr>
    </vt:vector>
  </TitlesOfParts>
  <Company>BAA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LHRSClarkJ</dc:creator>
  <cp:lastModifiedBy>Nita Barthakur</cp:lastModifiedBy>
  <dcterms:created xsi:type="dcterms:W3CDTF">2007-10-09T13:47:28Z</dcterms:created>
  <dcterms:modified xsi:type="dcterms:W3CDTF">2018-07-09T14:29:54Z</dcterms:modified>
</cp:coreProperties>
</file>