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ta.barthakur\Desktop\IT SD Forms\"/>
    </mc:Choice>
  </mc:AlternateContent>
  <bookViews>
    <workbookView showHorizontalScroll="0" showSheetTabs="0" xWindow="0" yWindow="0" windowWidth="23040" windowHeight="9060"/>
  </bookViews>
  <sheets>
    <sheet name="Form" sheetId="1" r:id="rId1"/>
    <sheet name="DataLookup" sheetId="2" r:id="rId2"/>
    <sheet name="IT_Page" sheetId="3" r:id="rId3"/>
  </sheets>
  <definedNames>
    <definedName name="ppp">Form!$D$58</definedName>
  </definedNames>
  <calcPr calcId="171027"/>
</workbook>
</file>

<file path=xl/calcChain.xml><?xml version="1.0" encoding="utf-8"?>
<calcChain xmlns="http://schemas.openxmlformats.org/spreadsheetml/2006/main">
  <c r="F23" i="1" l="1"/>
  <c r="F24" i="1"/>
  <c r="B17" i="3" s="1"/>
  <c r="F25" i="1"/>
  <c r="F42" i="1"/>
  <c r="D49" i="1"/>
  <c r="H49" i="1"/>
  <c r="B20" i="2" s="1"/>
  <c r="E50" i="1"/>
  <c r="G50" i="1"/>
  <c r="F50" i="1" s="1"/>
  <c r="D51" i="1"/>
  <c r="H51" i="1"/>
  <c r="B1" i="3"/>
  <c r="B2" i="3"/>
  <c r="B4" i="3"/>
  <c r="B8" i="3"/>
  <c r="B9" i="3"/>
  <c r="B10" i="3"/>
  <c r="B11" i="3"/>
  <c r="B12" i="3"/>
  <c r="B16" i="3"/>
  <c r="B18" i="3"/>
  <c r="B22" i="3"/>
  <c r="B23" i="3"/>
  <c r="B24" i="3"/>
  <c r="B25" i="3"/>
  <c r="B26" i="3"/>
  <c r="B27" i="3"/>
  <c r="B28" i="3"/>
  <c r="B33" i="3"/>
  <c r="C33" i="3" s="1"/>
  <c r="B34" i="3"/>
  <c r="B35" i="3"/>
  <c r="B36" i="3"/>
  <c r="B37" i="3"/>
  <c r="B38" i="3"/>
  <c r="D50" i="1" l="1"/>
</calcChain>
</file>

<file path=xl/comments1.xml><?xml version="1.0" encoding="utf-8"?>
<comments xmlns="http://schemas.openxmlformats.org/spreadsheetml/2006/main">
  <authors>
    <author>LHRSClarkJ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The BAA Account code will have been provided to your organisation via Commercial Telecoms / Retail.  Please engage with your Commercial Telecoms/Retail contact if unknown.</t>
        </r>
      </text>
    </comment>
  </commentList>
</comments>
</file>

<file path=xl/sharedStrings.xml><?xml version="1.0" encoding="utf-8"?>
<sst xmlns="http://schemas.openxmlformats.org/spreadsheetml/2006/main" count="81" uniqueCount="71">
  <si>
    <t>Requestor Information</t>
  </si>
  <si>
    <t>Phone</t>
  </si>
  <si>
    <t>Number</t>
  </si>
  <si>
    <t>Caller Search Code</t>
  </si>
  <si>
    <t>Information Field Details</t>
  </si>
  <si>
    <t>Description</t>
  </si>
  <si>
    <t>Please Select</t>
  </si>
  <si>
    <t>Is there currently a working desktop PC or Wyse device at the new phone location?</t>
  </si>
  <si>
    <t>Is a laptop able to connect to the network in the new phone location?</t>
  </si>
  <si>
    <t>Please enter the asset number of the PC or WYSE device here</t>
  </si>
  <si>
    <t>Please enter the floor/wall port number the network cable connects back to, if the cable does not connect back to a floor/wall port, please describe how it enters the floor/wall.</t>
  </si>
  <si>
    <t>Please describe the area the new phone is to be installed into e.g. On a desk, in a hallway, at an aircraft stand etc.</t>
  </si>
  <si>
    <t>Section 1 - Requestor's Details</t>
  </si>
  <si>
    <t>Technical Details</t>
  </si>
  <si>
    <t xml:space="preserve">Asset Number of existing device  :  </t>
  </si>
  <si>
    <t xml:space="preserve">Network Port Number  :  </t>
  </si>
  <si>
    <t xml:space="preserve">Description of area without connectivity  :  </t>
  </si>
  <si>
    <t>!!! No Selection Made !!!</t>
  </si>
  <si>
    <t>Does the extension need to be added to an existing Airport Paging Service (APS) group?</t>
  </si>
  <si>
    <t>Other</t>
  </si>
  <si>
    <t>Physical Extension/Line Move</t>
  </si>
  <si>
    <t>Current Location</t>
  </si>
  <si>
    <t>- Site</t>
  </si>
  <si>
    <t>- Building</t>
  </si>
  <si>
    <t>- Room / Floor</t>
  </si>
  <si>
    <t>Section 4 - Existing Handset Type / Line</t>
  </si>
  <si>
    <t>Please select the type of handset/line you currently use</t>
  </si>
  <si>
    <t>Unable to determine</t>
  </si>
  <si>
    <t>Analogue Handset</t>
  </si>
  <si>
    <t>Existing Handset Type</t>
  </si>
  <si>
    <t>Please describe the area the phone is to be installed into e.g. On a desk, in a hallway, at an aircraft stand etc.</t>
  </si>
  <si>
    <t>Does the extension need to be 
added to a different "Pick-up" group?</t>
  </si>
  <si>
    <t>Please enter an extension number, which is already part of the other pickup group.</t>
  </si>
  <si>
    <t>Does the extension need to be added 
to a different "Hunt" group?</t>
  </si>
  <si>
    <t>Please enter an extension number, which is already part of the other hunt-group.</t>
  </si>
  <si>
    <t>Section 6 - Additional Requirements</t>
  </si>
  <si>
    <t>Phone : Current Location, Installation Location and Site Contact Details</t>
  </si>
  <si>
    <t>Unknown Handset Type</t>
  </si>
  <si>
    <t>Company Name</t>
  </si>
  <si>
    <t>Contact's Name</t>
  </si>
  <si>
    <t>Contact's Number</t>
  </si>
  <si>
    <t>Contact's E-mail Address</t>
  </si>
  <si>
    <t>BAA Account Number</t>
  </si>
  <si>
    <t>Section 2 - Site Contact Details</t>
  </si>
  <si>
    <t>Section 3 - Current and New Location Details</t>
  </si>
  <si>
    <t>Extension Number to be moved</t>
  </si>
  <si>
    <t>New Location</t>
  </si>
  <si>
    <t xml:space="preserve">- Room / Floor </t>
  </si>
  <si>
    <t>Site Contact Information</t>
  </si>
  <si>
    <t>T&amp;Cs</t>
  </si>
  <si>
    <r>
      <t>*</t>
    </r>
    <r>
      <rPr>
        <sz val="10"/>
        <rFont val="Arial"/>
        <family val="2"/>
      </rPr>
      <t>* Used for billing purposes</t>
    </r>
  </si>
  <si>
    <t>Basic Analogue Handset (Plant Rooms, Comms Rooms, etc.)</t>
  </si>
  <si>
    <t>Standard Office IPT Handset (Cisco 7911)</t>
  </si>
  <si>
    <t>Enhanced Office IPT Handset (Cisco 7962G)</t>
  </si>
  <si>
    <t>Enhanced Office IPT Handset (Cisco 7962G) with Expansion Module (Cisco 7914)</t>
  </si>
  <si>
    <t>Expansion Module (Cisco 7914) only, (to extend capabilities of already in situ Cisco 7962G)</t>
  </si>
  <si>
    <t>Line Only (For FAX, PDQ Devices, etc.)</t>
  </si>
  <si>
    <t>Cisco 7911</t>
  </si>
  <si>
    <t>Cisco 7962G</t>
  </si>
  <si>
    <t>Cisco 7962G Plus Cisco 7914</t>
  </si>
  <si>
    <t>Line Only (Fax/Modem)</t>
  </si>
  <si>
    <t>Cisco 7914 Only</t>
  </si>
  <si>
    <t>LHR Terminal 1</t>
  </si>
  <si>
    <t>LHR Terminal 2</t>
  </si>
  <si>
    <t>LHR Terminal 3</t>
  </si>
  <si>
    <t>LHR Terminal 4</t>
  </si>
  <si>
    <t>LHR Terminal 5</t>
  </si>
  <si>
    <t>Heathrow Commercial Telecoms Telephony Services Request Form</t>
  </si>
  <si>
    <r>
      <t xml:space="preserve">This form caters for a single physical extension or line move.  A maximum of 9 forms can be submitted at one time.  If greater than 9 extension/lines require relocation at one time, please contact heathrow@sita.aero
There are 6 sections to this form, please scroll down to complete them all.  All fields in yellow are mandatory, please complete these fully. A time saver is available above a few fields, which can be used by selecting the appropriate tick boxes.
Please complete this form in full and return it to </t>
    </r>
    <r>
      <rPr>
        <b/>
        <u/>
        <sz val="8"/>
        <rFont val="Arial"/>
        <family val="2"/>
      </rPr>
      <t>heathrow@sita.aero</t>
    </r>
    <r>
      <rPr>
        <sz val="8"/>
        <rFont val="Arial"/>
        <family val="2"/>
      </rPr>
      <t xml:space="preserve"> to action. The form content will then be verified, Terms and Conditions acceptance requested, and on agreement receipt - the service implemented within the agreed SLA timeframe.</t>
    </r>
  </si>
  <si>
    <t>Section 5 - Available connectivity in new location</t>
  </si>
  <si>
    <t>Please enter an extension number which is already part of the existing APS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</si>
</sst>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u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u/>
      <sz val="8"/>
      <name val="Arial"/>
      <family val="2"/>
    </font>
    <font>
      <sz val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u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/>
    <xf numFmtId="0" fontId="0" fillId="0" borderId="0" xfId="0" applyFill="1"/>
    <xf numFmtId="0" fontId="3" fillId="0" borderId="0" xfId="0" applyFont="1" applyFill="1"/>
    <xf numFmtId="0" fontId="9" fillId="0" borderId="0" xfId="1" applyFont="1" applyFill="1" applyAlignment="1" applyProtection="1"/>
    <xf numFmtId="0" fontId="2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Protection="1"/>
    <xf numFmtId="0" fontId="0" fillId="2" borderId="0" xfId="0" applyFill="1" applyProtection="1"/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wrapText="1"/>
    </xf>
    <xf numFmtId="0" fontId="8" fillId="0" borderId="0" xfId="0" applyFont="1" applyProtection="1"/>
    <xf numFmtId="0" fontId="3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/>
    <xf numFmtId="0" fontId="5" fillId="0" borderId="0" xfId="0" applyFont="1" applyFill="1" applyProtection="1"/>
    <xf numFmtId="0" fontId="3" fillId="0" borderId="0" xfId="0" applyFont="1" applyFill="1" applyProtection="1"/>
    <xf numFmtId="0" fontId="7" fillId="0" borderId="0" xfId="0" applyFont="1" applyFill="1" applyProtection="1"/>
    <xf numFmtId="0" fontId="3" fillId="2" borderId="0" xfId="0" applyFont="1" applyFill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2" fillId="0" borderId="0" xfId="0" applyFont="1"/>
    <xf numFmtId="0" fontId="0" fillId="0" borderId="0" xfId="0" quotePrefix="1"/>
    <xf numFmtId="0" fontId="3" fillId="0" borderId="0" xfId="0" applyFont="1" applyFill="1" applyAlignment="1" applyProtection="1">
      <alignment horizontal="distributed" vertical="center" wrapText="1" indent="4"/>
      <protection locked="0"/>
    </xf>
    <xf numFmtId="0" fontId="13" fillId="0" borderId="0" xfId="0" applyNumberFormat="1" applyFont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4" borderId="0" xfId="0" applyFont="1" applyFill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horizontal="left"/>
    </xf>
    <xf numFmtId="0" fontId="0" fillId="0" borderId="0" xfId="0" applyBorder="1" applyProtection="1"/>
    <xf numFmtId="0" fontId="0" fillId="2" borderId="0" xfId="0" applyFill="1" applyBorder="1" applyProtection="1"/>
    <xf numFmtId="0" fontId="5" fillId="4" borderId="0" xfId="0" applyFont="1" applyFill="1" applyBorder="1" applyProtection="1"/>
    <xf numFmtId="0" fontId="10" fillId="4" borderId="0" xfId="0" applyFont="1" applyFill="1" applyProtection="1"/>
    <xf numFmtId="0" fontId="7" fillId="4" borderId="0" xfId="0" applyFont="1" applyFill="1" applyProtection="1">
      <protection locked="0"/>
    </xf>
    <xf numFmtId="0" fontId="7" fillId="0" borderId="0" xfId="0" applyFont="1" applyAlignment="1" applyProtection="1">
      <alignment horizontal="left" wrapText="1"/>
    </xf>
    <xf numFmtId="0" fontId="16" fillId="2" borderId="0" xfId="0" applyFont="1" applyFill="1" applyProtection="1"/>
    <xf numFmtId="0" fontId="1" fillId="0" borderId="0" xfId="0" applyFont="1" applyFill="1" applyProtection="1"/>
    <xf numFmtId="0" fontId="5" fillId="4" borderId="0" xfId="0" applyFont="1" applyFill="1" applyProtection="1"/>
    <xf numFmtId="0" fontId="7" fillId="0" borderId="0" xfId="0" applyFont="1" applyBorder="1" applyAlignment="1" applyProtection="1">
      <alignment horizontal="left" wrapText="1"/>
    </xf>
    <xf numFmtId="0" fontId="8" fillId="0" borderId="0" xfId="0" applyFont="1" applyBorder="1" applyProtection="1"/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3" fillId="0" borderId="0" xfId="0" quotePrefix="1" applyFont="1" applyAlignment="1" applyProtection="1">
      <alignment horizontal="left" wrapText="1" indent="4"/>
    </xf>
    <xf numFmtId="0" fontId="17" fillId="4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0" fillId="3" borderId="1" xfId="0" applyFont="1" applyFill="1" applyBorder="1" applyProtection="1"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left"/>
    </xf>
    <xf numFmtId="49" fontId="3" fillId="3" borderId="0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left"/>
    </xf>
    <xf numFmtId="0" fontId="10" fillId="3" borderId="2" xfId="0" applyFont="1" applyFill="1" applyBorder="1" applyProtection="1">
      <protection locked="0"/>
    </xf>
    <xf numFmtId="0" fontId="3" fillId="0" borderId="0" xfId="0" quotePrefix="1" applyFont="1" applyBorder="1" applyAlignment="1" applyProtection="1">
      <alignment horizontal="left" indent="4"/>
    </xf>
    <xf numFmtId="0" fontId="3" fillId="3" borderId="0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left" wrapText="1"/>
    </xf>
    <xf numFmtId="0" fontId="0" fillId="0" borderId="3" xfId="0" applyBorder="1" applyProtection="1"/>
    <xf numFmtId="0" fontId="0" fillId="0" borderId="0" xfId="0" applyAlignment="1">
      <alignment wrapText="1"/>
    </xf>
    <xf numFmtId="0" fontId="5" fillId="4" borderId="0" xfId="0" applyFont="1" applyFill="1" applyAlignment="1">
      <alignment wrapText="1"/>
    </xf>
    <xf numFmtId="0" fontId="15" fillId="3" borderId="1" xfId="0" applyFont="1" applyFill="1" applyBorder="1" applyAlignment="1" applyProtection="1">
      <alignment horizontal="right"/>
      <protection locked="0"/>
    </xf>
    <xf numFmtId="0" fontId="15" fillId="3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 applyBorder="1" applyProtection="1">
      <protection locked="0"/>
    </xf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3" fillId="0" borderId="2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center" wrapText="1"/>
    </xf>
    <xf numFmtId="0" fontId="27" fillId="0" borderId="0" xfId="0" applyFont="1" applyAlignment="1" applyProtection="1">
      <alignment horizontal="center" vertical="top"/>
    </xf>
    <xf numFmtId="0" fontId="3" fillId="0" borderId="0" xfId="0" applyFont="1" applyFill="1" applyAlignment="1" applyProtection="1">
      <alignment horizontal="left" wrapText="1"/>
    </xf>
    <xf numFmtId="0" fontId="8" fillId="4" borderId="0" xfId="0" applyFont="1" applyFill="1" applyAlignment="1" applyProtection="1">
      <alignment horizontal="right" wrapText="1"/>
    </xf>
    <xf numFmtId="0" fontId="3" fillId="0" borderId="0" xfId="0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10" fillId="0" borderId="0" xfId="0" applyFont="1" applyAlignment="1">
      <alignment horizontal="center" wrapText="1"/>
    </xf>
    <xf numFmtId="0" fontId="5" fillId="4" borderId="0" xfId="0" applyFont="1" applyFill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27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ont>
        <b/>
        <i val="0"/>
        <condense val="0"/>
        <extend val="0"/>
      </font>
      <fill>
        <patternFill patternType="lightUp">
          <bgColor indexed="9"/>
        </patternFill>
      </fill>
    </dxf>
    <dxf>
      <fill>
        <patternFill patternType="lightUp"/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ill>
        <patternFill patternType="lightUp">
          <bgColor indexed="9"/>
        </patternFill>
      </fill>
    </dxf>
    <dxf>
      <font>
        <b val="0"/>
        <i val="0"/>
        <condense val="0"/>
        <extend val="0"/>
      </font>
      <fill>
        <patternFill patternType="lightUp">
          <bgColor indexed="9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45"/>
        </patternFill>
      </fill>
      <border>
        <bottom/>
      </border>
    </dxf>
    <dxf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/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9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22" lockText="1" noThreeD="1"/>
</file>

<file path=xl/ctrlProps/ctrlProp10.xml><?xml version="1.0" encoding="utf-8"?>
<formControlPr xmlns="http://schemas.microsoft.com/office/spreadsheetml/2009/9/main" objectType="CheckBox" fmlaLink="G49" lockText="1" noThreeD="1"/>
</file>

<file path=xl/ctrlProps/ctrlProp11.xml><?xml version="1.0" encoding="utf-8"?>
<formControlPr xmlns="http://schemas.microsoft.com/office/spreadsheetml/2009/9/main" objectType="CheckBox" fmlaLink="F59" lockText="1" noThreeD="1"/>
</file>

<file path=xl/ctrlProps/ctrlProp12.xml><?xml version="1.0" encoding="utf-8"?>
<formControlPr xmlns="http://schemas.microsoft.com/office/spreadsheetml/2009/9/main" objectType="Drop" dropLines="9" dropStyle="combo" dx="22" fmlaLink="$F$35" fmlaRange="DataLookup!$B$24:$B$30" noThreeD="1" sel="1" val="0"/>
</file>

<file path=xl/ctrlProps/ctrlProp13.xml><?xml version="1.0" encoding="utf-8"?>
<formControlPr xmlns="http://schemas.microsoft.com/office/spreadsheetml/2009/9/main" objectType="Drop" dropLines="9" dropStyle="combo" dx="22" fmlaLink="$F$31" fmlaRange="DataLookup!$B$24:$B$30" noThreeD="1" sel="1" val="0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22" fmlaLink="$F$41" fmlaRange="DataLookup!$B$2:$C$9" noThreeD="1" sel="1" val="0"/>
</file>

<file path=xl/ctrlProps/ctrlProp3.xml><?xml version="1.0" encoding="utf-8"?>
<formControlPr xmlns="http://schemas.microsoft.com/office/spreadsheetml/2009/9/main" objectType="CheckBox" fmlaLink="F55" lockText="1" noThreeD="1"/>
</file>

<file path=xl/ctrlProps/ctrlProp4.xml><?xml version="1.0" encoding="utf-8"?>
<formControlPr xmlns="http://schemas.microsoft.com/office/spreadsheetml/2009/9/main" objectType="CheckBox" fmlaLink="F57" lockText="1" noThreeD="1"/>
</file>

<file path=xl/ctrlProps/ctrlProp5.xml><?xml version="1.0" encoding="utf-8"?>
<formControlPr xmlns="http://schemas.microsoft.com/office/spreadsheetml/2009/9/main" objectType="CheckBox" fmlaLink="F47" lockText="1" noThreeD="1"/>
</file>

<file path=xl/ctrlProps/ctrlProp6.xml><?xml version="1.0" encoding="utf-8"?>
<formControlPr xmlns="http://schemas.microsoft.com/office/spreadsheetml/2009/9/main" objectType="CheckBox" fmlaLink="G47" lockText="1" noThreeD="1"/>
</file>

<file path=xl/ctrlProps/ctrlProp7.xml><?xml version="1.0" encoding="utf-8"?>
<formControlPr xmlns="http://schemas.microsoft.com/office/spreadsheetml/2009/9/main" objectType="CheckBox" fmlaLink="F48" lockText="1" noThreeD="1"/>
</file>

<file path=xl/ctrlProps/ctrlProp8.xml><?xml version="1.0" encoding="utf-8"?>
<formControlPr xmlns="http://schemas.microsoft.com/office/spreadsheetml/2009/9/main" objectType="CheckBox" fmlaLink="F49" lockText="1" noThreeD="1"/>
</file>

<file path=xl/ctrlProps/ctrlProp9.xml><?xml version="1.0" encoding="utf-8"?>
<formControlPr xmlns="http://schemas.microsoft.com/office/spreadsheetml/2009/9/main" objectType="CheckBox" fmlaLink="G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22860</xdr:rowOff>
        </xdr:from>
        <xdr:to>
          <xdr:col>5</xdr:col>
          <xdr:colOff>2628900</xdr:colOff>
          <xdr:row>21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Tick here if the requestor and owner are the same.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40</xdr:row>
          <xdr:rowOff>7620</xdr:rowOff>
        </xdr:from>
        <xdr:to>
          <xdr:col>6</xdr:col>
          <xdr:colOff>0</xdr:colOff>
          <xdr:row>41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76200</xdr:rowOff>
        </xdr:from>
        <xdr:to>
          <xdr:col>6</xdr:col>
          <xdr:colOff>678180</xdr:colOff>
          <xdr:row>55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pick-up group in the new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60960</xdr:rowOff>
        </xdr:from>
        <xdr:to>
          <xdr:col>6</xdr:col>
          <xdr:colOff>655320</xdr:colOff>
          <xdr:row>56</xdr:row>
          <xdr:rowOff>274320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hunt group in the new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38100</xdr:rowOff>
        </xdr:from>
        <xdr:to>
          <xdr:col>5</xdr:col>
          <xdr:colOff>2087880</xdr:colOff>
          <xdr:row>47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2156460</xdr:colOff>
          <xdr:row>46</xdr:row>
          <xdr:rowOff>45720</xdr:rowOff>
        </xdr:from>
        <xdr:to>
          <xdr:col>5</xdr:col>
          <xdr:colOff>3718560</xdr:colOff>
          <xdr:row>47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22860</xdr:rowOff>
        </xdr:from>
        <xdr:to>
          <xdr:col>5</xdr:col>
          <xdr:colOff>2087880</xdr:colOff>
          <xdr:row>47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48</xdr:row>
          <xdr:rowOff>60960</xdr:rowOff>
        </xdr:from>
        <xdr:to>
          <xdr:col>5</xdr:col>
          <xdr:colOff>2087880</xdr:colOff>
          <xdr:row>48</xdr:row>
          <xdr:rowOff>274320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2164080</xdr:colOff>
          <xdr:row>47</xdr:row>
          <xdr:rowOff>7620</xdr:rowOff>
        </xdr:from>
        <xdr:to>
          <xdr:col>5</xdr:col>
          <xdr:colOff>3726180</xdr:colOff>
          <xdr:row>47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2179320</xdr:colOff>
          <xdr:row>48</xdr:row>
          <xdr:rowOff>0</xdr:rowOff>
        </xdr:from>
        <xdr:to>
          <xdr:col>5</xdr:col>
          <xdr:colOff>3741420</xdr:colOff>
          <xdr:row>48</xdr:row>
          <xdr:rowOff>220980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58</xdr:row>
          <xdr:rowOff>114300</xdr:rowOff>
        </xdr:from>
        <xdr:to>
          <xdr:col>5</xdr:col>
          <xdr:colOff>3337560</xdr:colOff>
          <xdr:row>59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- Please add extension to an existing APS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716280</xdr:colOff>
          <xdr:row>34</xdr:row>
          <xdr:rowOff>0</xdr:rowOff>
        </xdr:from>
        <xdr:to>
          <xdr:col>6</xdr:col>
          <xdr:colOff>7620</xdr:colOff>
          <xdr:row>35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152400</xdr:rowOff>
        </xdr:from>
        <xdr:to>
          <xdr:col>6</xdr:col>
          <xdr:colOff>22860</xdr:colOff>
          <xdr:row>30</xdr:row>
          <xdr:rowOff>190500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10</xdr:row>
          <xdr:rowOff>30480</xdr:rowOff>
        </xdr:from>
        <xdr:to>
          <xdr:col>7</xdr:col>
          <xdr:colOff>76200</xdr:colOff>
          <xdr:row>18</xdr:row>
          <xdr:rowOff>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E365"/>
  <sheetViews>
    <sheetView showGridLines="0" showRowColHeaders="0" showZeros="0" tabSelected="1" topLeftCell="B51" workbookViewId="0">
      <selection activeCell="D60" sqref="D60:E60"/>
    </sheetView>
  </sheetViews>
  <sheetFormatPr defaultColWidth="9.109375" defaultRowHeight="13.2" x14ac:dyDescent="0.25"/>
  <cols>
    <col min="1" max="3" width="2.33203125" style="13" customWidth="1"/>
    <col min="4" max="4" width="31.6640625" style="13" customWidth="1"/>
    <col min="5" max="5" width="10.88671875" style="13" customWidth="1"/>
    <col min="6" max="6" width="63.6640625" style="13" customWidth="1"/>
    <col min="7" max="7" width="10.88671875" style="13" customWidth="1"/>
    <col min="8" max="13" width="9.109375" style="14"/>
    <col min="14" max="14" width="4.33203125" style="14" customWidth="1"/>
    <col min="15" max="31" width="9.109375" style="14"/>
    <col min="32" max="16384" width="9.109375" style="13"/>
  </cols>
  <sheetData>
    <row r="1" spans="2:31" ht="17.399999999999999" x14ac:dyDescent="0.3">
      <c r="B1" s="86" t="s">
        <v>67</v>
      </c>
      <c r="C1" s="86"/>
      <c r="D1" s="86"/>
      <c r="E1" s="86"/>
      <c r="F1" s="86"/>
    </row>
    <row r="2" spans="2:31" s="49" customFormat="1" ht="27" customHeight="1" x14ac:dyDescent="0.25">
      <c r="B2" s="82" t="s">
        <v>20</v>
      </c>
      <c r="C2" s="82"/>
      <c r="D2" s="82"/>
      <c r="E2" s="82"/>
      <c r="F2" s="8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ht="36" customHeight="1" x14ac:dyDescent="0.25">
      <c r="B3" s="87" t="s">
        <v>68</v>
      </c>
      <c r="C3" s="88"/>
      <c r="D3" s="88"/>
      <c r="E3" s="88"/>
      <c r="F3" s="88"/>
    </row>
    <row r="4" spans="2:31" ht="36" customHeight="1" x14ac:dyDescent="0.25">
      <c r="B4" s="88"/>
      <c r="C4" s="88"/>
      <c r="D4" s="88"/>
      <c r="E4" s="88"/>
      <c r="F4" s="88"/>
    </row>
    <row r="5" spans="2:31" ht="36" customHeight="1" x14ac:dyDescent="0.25">
      <c r="B5" s="88"/>
      <c r="C5" s="88"/>
      <c r="D5" s="88"/>
      <c r="E5" s="88"/>
      <c r="F5" s="88"/>
      <c r="H5" s="44"/>
    </row>
    <row r="6" spans="2:31" ht="5.0999999999999996" customHeight="1" x14ac:dyDescent="0.25">
      <c r="H6" s="44"/>
    </row>
    <row r="7" spans="2:31" ht="12.75" customHeight="1" x14ac:dyDescent="0.25">
      <c r="C7" s="15"/>
      <c r="H7" s="44"/>
    </row>
    <row r="8" spans="2:31" ht="12.75" customHeight="1" x14ac:dyDescent="0.25">
      <c r="F8" s="74"/>
      <c r="H8" s="44"/>
    </row>
    <row r="9" spans="2:31" ht="3.75" customHeight="1" x14ac:dyDescent="0.25">
      <c r="H9" s="44"/>
    </row>
    <row r="10" spans="2:31" x14ac:dyDescent="0.25">
      <c r="C10" s="15" t="s">
        <v>12</v>
      </c>
    </row>
    <row r="11" spans="2:31" ht="5.0999999999999996" customHeight="1" x14ac:dyDescent="0.25"/>
    <row r="12" spans="2:31" x14ac:dyDescent="0.25">
      <c r="D12" s="53" t="s">
        <v>38</v>
      </c>
      <c r="E12" s="53"/>
      <c r="F12" s="76"/>
    </row>
    <row r="13" spans="2:31" x14ac:dyDescent="0.25">
      <c r="D13" s="54" t="s">
        <v>39</v>
      </c>
      <c r="E13" s="54"/>
      <c r="F13" s="76"/>
    </row>
    <row r="14" spans="2:31" x14ac:dyDescent="0.25">
      <c r="D14" s="54" t="s">
        <v>40</v>
      </c>
      <c r="E14" s="54"/>
      <c r="F14" s="77"/>
    </row>
    <row r="15" spans="2:31" ht="14.4" x14ac:dyDescent="0.3">
      <c r="D15" s="54" t="s">
        <v>41</v>
      </c>
      <c r="E15" s="54"/>
      <c r="F15" s="78"/>
    </row>
    <row r="16" spans="2:31" ht="14.4" x14ac:dyDescent="0.3">
      <c r="D16" s="57" t="s">
        <v>42</v>
      </c>
      <c r="E16" s="57"/>
      <c r="F16" s="79"/>
    </row>
    <row r="17" spans="3:6" x14ac:dyDescent="0.25">
      <c r="D17" s="57" t="s">
        <v>50</v>
      </c>
      <c r="E17" s="57"/>
    </row>
    <row r="18" spans="3:6" x14ac:dyDescent="0.25">
      <c r="D18" s="57"/>
      <c r="E18" s="57"/>
      <c r="F18" s="75"/>
    </row>
    <row r="19" spans="3:6" ht="5.0999999999999996" customHeight="1" x14ac:dyDescent="0.25"/>
    <row r="20" spans="3:6" ht="18.75" customHeight="1" x14ac:dyDescent="0.25">
      <c r="C20" s="17" t="s">
        <v>43</v>
      </c>
    </row>
    <row r="21" spans="3:6" ht="18.75" customHeight="1" x14ac:dyDescent="0.25">
      <c r="D21" s="17"/>
      <c r="E21" s="17"/>
      <c r="F21" s="22"/>
    </row>
    <row r="22" spans="3:6" ht="5.0999999999999996" customHeight="1" x14ac:dyDescent="0.25">
      <c r="D22" s="18" t="b">
        <v>0</v>
      </c>
      <c r="E22" s="18"/>
    </row>
    <row r="23" spans="3:6" ht="15" customHeight="1" x14ac:dyDescent="0.25">
      <c r="D23" s="53" t="s">
        <v>39</v>
      </c>
      <c r="E23" s="53"/>
      <c r="F23" s="55" t="str">
        <f>IF(D$22=TRUE,F13,"")</f>
        <v/>
      </c>
    </row>
    <row r="24" spans="3:6" x14ac:dyDescent="0.25">
      <c r="D24" s="54" t="s">
        <v>40</v>
      </c>
      <c r="E24" s="54"/>
      <c r="F24" s="65" t="str">
        <f>IF(D$22=TRUE,F14,"")</f>
        <v/>
      </c>
    </row>
    <row r="25" spans="3:6" x14ac:dyDescent="0.25">
      <c r="D25" s="54" t="s">
        <v>41</v>
      </c>
      <c r="E25" s="54"/>
      <c r="F25" s="65" t="str">
        <f>IF(D$22=TRUE,F15,"")</f>
        <v/>
      </c>
    </row>
    <row r="26" spans="3:6" x14ac:dyDescent="0.25">
      <c r="D26" s="64"/>
      <c r="E26" s="64"/>
      <c r="F26" s="63"/>
    </row>
    <row r="27" spans="3:6" x14ac:dyDescent="0.25">
      <c r="C27" s="17" t="s">
        <v>44</v>
      </c>
      <c r="D27" s="64"/>
      <c r="E27" s="64"/>
      <c r="F27" s="63"/>
    </row>
    <row r="28" spans="3:6" x14ac:dyDescent="0.25">
      <c r="D28" s="61"/>
      <c r="E28" s="61"/>
      <c r="F28" s="62"/>
    </row>
    <row r="29" spans="3:6" x14ac:dyDescent="0.25">
      <c r="D29" s="59" t="s">
        <v>45</v>
      </c>
      <c r="E29" s="59"/>
      <c r="F29" s="60"/>
    </row>
    <row r="30" spans="3:6" x14ac:dyDescent="0.25">
      <c r="D30" s="19" t="s">
        <v>21</v>
      </c>
      <c r="E30" s="19"/>
      <c r="F30" s="52"/>
    </row>
    <row r="31" spans="3:6" ht="16.5" customHeight="1" x14ac:dyDescent="0.25">
      <c r="D31" s="51" t="s">
        <v>22</v>
      </c>
      <c r="E31" s="19"/>
      <c r="F31" s="34">
        <v>1</v>
      </c>
    </row>
    <row r="32" spans="3:6" x14ac:dyDescent="0.25">
      <c r="D32" s="51" t="s">
        <v>23</v>
      </c>
      <c r="E32" s="19"/>
      <c r="F32" s="21"/>
    </row>
    <row r="33" spans="3:31" x14ac:dyDescent="0.25">
      <c r="D33" s="51" t="s">
        <v>24</v>
      </c>
      <c r="E33" s="19"/>
      <c r="F33" s="34"/>
    </row>
    <row r="34" spans="3:31" ht="12.75" customHeight="1" x14ac:dyDescent="0.25">
      <c r="D34" s="68" t="s">
        <v>46</v>
      </c>
      <c r="E34" s="69"/>
      <c r="F34" s="69"/>
    </row>
    <row r="35" spans="3:31" ht="15.75" customHeight="1" x14ac:dyDescent="0.25">
      <c r="D35" s="66" t="s">
        <v>22</v>
      </c>
      <c r="E35" s="57"/>
      <c r="F35" s="67">
        <v>1</v>
      </c>
    </row>
    <row r="36" spans="3:31" x14ac:dyDescent="0.25">
      <c r="D36" s="66" t="s">
        <v>23</v>
      </c>
      <c r="E36" s="57"/>
      <c r="F36" s="67"/>
    </row>
    <row r="37" spans="3:31" x14ac:dyDescent="0.25">
      <c r="D37" s="66" t="s">
        <v>47</v>
      </c>
      <c r="E37" s="57"/>
      <c r="F37" s="58"/>
    </row>
    <row r="38" spans="3:31" x14ac:dyDescent="0.25">
      <c r="D38" s="16"/>
      <c r="E38" s="16"/>
      <c r="F38" s="35"/>
    </row>
    <row r="39" spans="3:31" x14ac:dyDescent="0.25">
      <c r="C39" s="17" t="s">
        <v>25</v>
      </c>
    </row>
    <row r="40" spans="3:31" s="38" customFormat="1" x14ac:dyDescent="0.25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3:31" s="38" customFormat="1" x14ac:dyDescent="0.25">
      <c r="D41" s="89" t="s">
        <v>26</v>
      </c>
      <c r="E41" s="47"/>
      <c r="F41" s="48">
        <v>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3:31" s="38" customFormat="1" x14ac:dyDescent="0.25">
      <c r="D42" s="89"/>
      <c r="E42" s="47"/>
      <c r="F42" s="48">
        <f>IF(AND(F41=8,F35&lt;&gt;6),0,IF(F35=6,30,F41))</f>
        <v>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3:31" s="38" customFormat="1" x14ac:dyDescent="0.25">
      <c r="F43" s="40" t="b">
        <v>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3:31" ht="7.5" customHeight="1" x14ac:dyDescent="0.25">
      <c r="D44" s="33"/>
      <c r="E44" s="33"/>
      <c r="F44" s="33"/>
    </row>
    <row r="45" spans="3:31" x14ac:dyDescent="0.25">
      <c r="C45" s="17" t="s">
        <v>69</v>
      </c>
      <c r="D45" s="33"/>
      <c r="E45" s="33"/>
      <c r="F45" s="33"/>
      <c r="H45" s="44"/>
      <c r="I45" s="44"/>
      <c r="J45" s="44"/>
      <c r="K45" s="44"/>
      <c r="L45" s="44"/>
      <c r="M45" s="44"/>
      <c r="N45" s="44"/>
      <c r="O45" s="44"/>
    </row>
    <row r="46" spans="3:31" s="36" customFormat="1" x14ac:dyDescent="0.25">
      <c r="D46" s="37"/>
      <c r="E46" s="37"/>
      <c r="F46" s="35"/>
      <c r="G46" s="41"/>
      <c r="H46" s="44"/>
      <c r="I46" s="44"/>
      <c r="J46" s="44"/>
      <c r="K46" s="44"/>
      <c r="L46" s="44"/>
      <c r="M46" s="44"/>
      <c r="N46" s="44"/>
      <c r="O46" s="44"/>
    </row>
    <row r="47" spans="3:31" ht="29.25" customHeight="1" x14ac:dyDescent="0.25">
      <c r="D47" s="90" t="s">
        <v>7</v>
      </c>
      <c r="E47" s="90"/>
      <c r="F47" s="72" t="b">
        <v>0</v>
      </c>
      <c r="G47" s="20" t="b">
        <v>0</v>
      </c>
      <c r="H47" s="44" t="s">
        <v>9</v>
      </c>
      <c r="I47" s="44">
        <v>1</v>
      </c>
      <c r="J47" s="44"/>
      <c r="K47" s="44"/>
      <c r="L47" s="44"/>
      <c r="M47" s="44"/>
      <c r="N47" s="44"/>
      <c r="O47" s="44"/>
    </row>
    <row r="48" spans="3:31" ht="29.25" customHeight="1" x14ac:dyDescent="0.25">
      <c r="D48" s="80" t="s">
        <v>8</v>
      </c>
      <c r="E48" s="80"/>
      <c r="F48" s="73" t="b">
        <v>0</v>
      </c>
      <c r="G48" s="20" t="b">
        <v>0</v>
      </c>
      <c r="H48" s="44" t="s">
        <v>10</v>
      </c>
      <c r="I48" s="44">
        <v>2</v>
      </c>
      <c r="J48" s="44"/>
      <c r="K48" s="44"/>
      <c r="L48" s="44"/>
      <c r="M48" s="44"/>
      <c r="N48" s="44"/>
      <c r="O48" s="44"/>
    </row>
    <row r="49" spans="1:31" ht="29.25" customHeight="1" x14ac:dyDescent="0.25">
      <c r="D49" s="80" t="str">
        <f>IF(F35=6,"Is there a spare Telephony network port available where the new phone is required?","Is there a spare network port available where the new phone is required?")</f>
        <v>Is there a spare network port available where the new phone is required?</v>
      </c>
      <c r="E49" s="80"/>
      <c r="F49" s="73" t="b">
        <v>0</v>
      </c>
      <c r="G49" s="20" t="b">
        <v>0</v>
      </c>
      <c r="H49" s="44" t="str">
        <f>IF(F35=6,"Please enter the number of the spare Telephony network port.","Please enter the number of the spare network port.")</f>
        <v>Please enter the number of the spare network port.</v>
      </c>
      <c r="I49" s="44">
        <v>3</v>
      </c>
      <c r="J49" s="44"/>
      <c r="K49" s="44"/>
      <c r="L49" s="44"/>
      <c r="M49" s="44"/>
      <c r="N49" s="44"/>
      <c r="O49" s="44"/>
    </row>
    <row r="50" spans="1:31" ht="11.25" customHeight="1" x14ac:dyDescent="0.25">
      <c r="D50" s="43" t="b">
        <f>IF(OR(E50=TRUE,F50=TRUE),TRUE,FALSE)</f>
        <v>0</v>
      </c>
      <c r="E50" s="43" t="b">
        <f>IF(AND(F41=2,G49=TRUE),TRUE,IF(AND(F41&gt;6,G49=TRUE),TRUE,FALSE))</f>
        <v>0</v>
      </c>
      <c r="F50" s="42" t="b">
        <f>IF(OR($F$47=TRUE,$F$48=TRUE,$F$49=TRUE,$G$50=TRUE),TRUE,FALSE)</f>
        <v>0</v>
      </c>
      <c r="G50" s="20" t="b">
        <f>IF(AND(G49=TRUE, G48=TRUE,G47=TRUE),TRUE,FALSE)</f>
        <v>0</v>
      </c>
      <c r="H50" s="44" t="s">
        <v>30</v>
      </c>
      <c r="I50" s="44">
        <v>4</v>
      </c>
      <c r="J50" s="44"/>
      <c r="K50" s="44"/>
      <c r="L50" s="44"/>
      <c r="M50" s="44"/>
      <c r="N50" s="44"/>
      <c r="O50" s="44"/>
    </row>
    <row r="51" spans="1:31" ht="47.25" customHeight="1" x14ac:dyDescent="0.25">
      <c r="D51" s="81" t="str">
        <f>IF(F47=TRUE,H47,IF(F48=TRUE,H48,IF(F49=TRUE,H49,IF(G49=TRUE,H50,""))))</f>
        <v/>
      </c>
      <c r="E51" s="81"/>
      <c r="F51" s="32"/>
      <c r="H51" s="44" t="str">
        <f>IF(F47=TRUE,I47,IF(F48=TRUE,I48,IF(F49=TRUE,I49,IF(G49=TRUE,I50,""))))</f>
        <v/>
      </c>
      <c r="I51" s="44"/>
      <c r="J51" s="44"/>
      <c r="K51" s="44"/>
      <c r="L51" s="44"/>
      <c r="M51" s="44"/>
      <c r="N51" s="44"/>
      <c r="O51" s="44"/>
    </row>
    <row r="52" spans="1:31" ht="7.5" customHeight="1" x14ac:dyDescent="0.25"/>
    <row r="53" spans="1:31" s="23" customFormat="1" x14ac:dyDescent="0.25">
      <c r="C53" s="17" t="s">
        <v>35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s="23" customFormat="1" x14ac:dyDescent="0.25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s="25" customFormat="1" ht="31.5" customHeight="1" x14ac:dyDescent="0.25">
      <c r="D55" s="85" t="s">
        <v>31</v>
      </c>
      <c r="E55" s="85"/>
      <c r="F55" s="26" t="b">
        <v>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s="23" customFormat="1" ht="25.5" customHeight="1" x14ac:dyDescent="0.25">
      <c r="D56" s="84" t="s">
        <v>32</v>
      </c>
      <c r="E56" s="84"/>
      <c r="F56" s="2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s="23" customFormat="1" ht="31.5" customHeight="1" x14ac:dyDescent="0.25">
      <c r="D57" s="83" t="s">
        <v>33</v>
      </c>
      <c r="E57" s="83"/>
      <c r="F57" s="24" t="b"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s="23" customFormat="1" ht="25.5" customHeight="1" x14ac:dyDescent="0.25">
      <c r="D58" s="84" t="s">
        <v>34</v>
      </c>
      <c r="E58" s="84"/>
      <c r="F58" s="2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s="23" customFormat="1" ht="31.5" customHeight="1" x14ac:dyDescent="0.25">
      <c r="D59" s="83" t="s">
        <v>18</v>
      </c>
      <c r="E59" s="83"/>
      <c r="F59" s="46" t="b"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s="23" customFormat="1" ht="25.5" customHeight="1" x14ac:dyDescent="0.25">
      <c r="D60" s="92" t="s">
        <v>70</v>
      </c>
      <c r="E60" s="84"/>
      <c r="F60" s="2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s="14" customFormat="1" x14ac:dyDescent="0.25">
      <c r="A61" s="36"/>
      <c r="B61" s="36"/>
      <c r="C61" s="36"/>
      <c r="D61" s="36"/>
      <c r="E61" s="36"/>
      <c r="F61" s="36"/>
      <c r="G61" s="36"/>
    </row>
    <row r="62" spans="1:31" s="14" customFormat="1" x14ac:dyDescent="0.25"/>
    <row r="63" spans="1:31" s="14" customFormat="1" x14ac:dyDescent="0.25"/>
    <row r="64" spans="1:31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</sheetData>
  <mergeCells count="14">
    <mergeCell ref="B1:F1"/>
    <mergeCell ref="B3:F5"/>
    <mergeCell ref="D41:D42"/>
    <mergeCell ref="D47:E47"/>
    <mergeCell ref="D48:E48"/>
    <mergeCell ref="D49:E49"/>
    <mergeCell ref="D51:E51"/>
    <mergeCell ref="B2:F2"/>
    <mergeCell ref="D59:E59"/>
    <mergeCell ref="D60:E60"/>
    <mergeCell ref="D58:E58"/>
    <mergeCell ref="D55:E55"/>
    <mergeCell ref="D57:E57"/>
    <mergeCell ref="D56:E56"/>
  </mergeCells>
  <phoneticPr fontId="6" type="noConversion"/>
  <conditionalFormatting sqref="F23:F25">
    <cfRule type="expression" dxfId="26" priority="1" stopIfTrue="1">
      <formula>D$22=TRUE</formula>
    </cfRule>
  </conditionalFormatting>
  <conditionalFormatting sqref="D55 D57 D50 D59">
    <cfRule type="expression" dxfId="25" priority="2" stopIfTrue="1">
      <formula>F50=TRUE</formula>
    </cfRule>
  </conditionalFormatting>
  <conditionalFormatting sqref="D58 D60">
    <cfRule type="expression" dxfId="24" priority="3" stopIfTrue="1">
      <formula>F57=TRUE</formula>
    </cfRule>
  </conditionalFormatting>
  <conditionalFormatting sqref="F58 F56 F60">
    <cfRule type="expression" dxfId="23" priority="4" stopIfTrue="1">
      <formula>F55=TRUE</formula>
    </cfRule>
  </conditionalFormatting>
  <conditionalFormatting sqref="E58 E60">
    <cfRule type="expression" dxfId="22" priority="5" stopIfTrue="1">
      <formula>F57=TRUE</formula>
    </cfRule>
  </conditionalFormatting>
  <conditionalFormatting sqref="D56:E56">
    <cfRule type="expression" dxfId="21" priority="6" stopIfTrue="1">
      <formula>$F$55=TRUE</formula>
    </cfRule>
  </conditionalFormatting>
  <conditionalFormatting sqref="F51">
    <cfRule type="expression" dxfId="20" priority="7" stopIfTrue="1">
      <formula>$D$50=TRUE</formula>
    </cfRule>
  </conditionalFormatting>
  <conditionalFormatting sqref="D44:F45">
    <cfRule type="cellIs" dxfId="19" priority="8" stopIfTrue="1" operator="equal">
      <formula>"The phone you have chosen is unable to support an expansion module please either change the phone or remove the expansion module."</formula>
    </cfRule>
  </conditionalFormatting>
  <conditionalFormatting sqref="F49">
    <cfRule type="expression" dxfId="18" priority="9" stopIfTrue="1">
      <formula>$F$47=TRUE</formula>
    </cfRule>
    <cfRule type="expression" dxfId="17" priority="10" stopIfTrue="1">
      <formula>$F$48=TRUE</formula>
    </cfRule>
  </conditionalFormatting>
  <conditionalFormatting sqref="F36">
    <cfRule type="expression" dxfId="16" priority="11" stopIfTrue="1">
      <formula>$F$35&lt;7</formula>
    </cfRule>
  </conditionalFormatting>
  <conditionalFormatting sqref="F47">
    <cfRule type="expression" dxfId="15" priority="12" stopIfTrue="1">
      <formula>$F$42&gt;3</formula>
    </cfRule>
  </conditionalFormatting>
  <conditionalFormatting sqref="D48:F48">
    <cfRule type="expression" dxfId="14" priority="13" stopIfTrue="1">
      <formula>$F$42&gt;3</formula>
    </cfRule>
    <cfRule type="expression" dxfId="13" priority="14" stopIfTrue="1">
      <formula>$F$47=TRUE</formula>
    </cfRule>
  </conditionalFormatting>
  <conditionalFormatting sqref="D47:E47">
    <cfRule type="expression" dxfId="12" priority="15" stopIfTrue="1">
      <formula>$F$42=8</formula>
    </cfRule>
    <cfRule type="expression" dxfId="11" priority="16" stopIfTrue="1">
      <formula>$F$42&gt;3</formula>
    </cfRule>
  </conditionalFormatting>
  <conditionalFormatting sqref="D49:E49">
    <cfRule type="expression" dxfId="10" priority="17" stopIfTrue="1">
      <formula>$F$47=TRUE</formula>
    </cfRule>
    <cfRule type="expression" dxfId="9" priority="18" stopIfTrue="1">
      <formula>$F$48=TRUE</formula>
    </cfRule>
  </conditionalFormatting>
  <conditionalFormatting sqref="F32">
    <cfRule type="expression" dxfId="8" priority="19" stopIfTrue="1">
      <formula>$F$31&lt;7</formula>
    </cfRule>
  </conditionalFormatting>
  <conditionalFormatting sqref="F8">
    <cfRule type="cellIs" dxfId="7" priority="20" stopIfTrue="1" operator="equal">
      <formula>"Please de-select one of the above options"</formula>
    </cfRule>
    <cfRule type="cellIs" dxfId="6" priority="21" stopIfTrue="1" operator="equal">
      <formula>"Terms and Conditions Accepted"</formula>
    </cfRule>
    <cfRule type="cellIs" dxfId="5" priority="22" stopIfTrue="1" operator="equal">
      <formula>"Terms and Conditions Rejected"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22860</xdr:rowOff>
                  </from>
                  <to>
                    <xdr:col>5</xdr:col>
                    <xdr:colOff>2628900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5</xdr:col>
                    <xdr:colOff>7620</xdr:colOff>
                    <xdr:row>40</xdr:row>
                    <xdr:rowOff>7620</xdr:rowOff>
                  </from>
                  <to>
                    <xdr:col>6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76200</xdr:rowOff>
                  </from>
                  <to>
                    <xdr:col>6</xdr:col>
                    <xdr:colOff>678180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60960</xdr:rowOff>
                  </from>
                  <to>
                    <xdr:col>6</xdr:col>
                    <xdr:colOff>655320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46</xdr:row>
                    <xdr:rowOff>38100</xdr:rowOff>
                  </from>
                  <to>
                    <xdr:col>5</xdr:col>
                    <xdr:colOff>2087880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5</xdr:col>
                    <xdr:colOff>2156460</xdr:colOff>
                    <xdr:row>46</xdr:row>
                    <xdr:rowOff>45720</xdr:rowOff>
                  </from>
                  <to>
                    <xdr:col>5</xdr:col>
                    <xdr:colOff>3718560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22860</xdr:rowOff>
                  </from>
                  <to>
                    <xdr:col>5</xdr:col>
                    <xdr:colOff>2087880</xdr:colOff>
                    <xdr:row>47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48</xdr:row>
                    <xdr:rowOff>60960</xdr:rowOff>
                  </from>
                  <to>
                    <xdr:col>5</xdr:col>
                    <xdr:colOff>2087880</xdr:colOff>
                    <xdr:row>48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5</xdr:col>
                    <xdr:colOff>2164080</xdr:colOff>
                    <xdr:row>47</xdr:row>
                    <xdr:rowOff>7620</xdr:rowOff>
                  </from>
                  <to>
                    <xdr:col>5</xdr:col>
                    <xdr:colOff>3726180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5</xdr:col>
                    <xdr:colOff>2179320</xdr:colOff>
                    <xdr:row>48</xdr:row>
                    <xdr:rowOff>0</xdr:rowOff>
                  </from>
                  <to>
                    <xdr:col>5</xdr:col>
                    <xdr:colOff>3741420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5</xdr:col>
                    <xdr:colOff>7620</xdr:colOff>
                    <xdr:row>58</xdr:row>
                    <xdr:rowOff>114300</xdr:rowOff>
                  </from>
                  <to>
                    <xdr:col>5</xdr:col>
                    <xdr:colOff>3337560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Drop Down 30">
              <controlPr defaultSize="0" autoLine="0" autoPict="0">
                <anchor moveWithCells="1">
                  <from>
                    <xdr:col>4</xdr:col>
                    <xdr:colOff>716280</xdr:colOff>
                    <xdr:row>34</xdr:row>
                    <xdr:rowOff>0</xdr:rowOff>
                  </from>
                  <to>
                    <xdr:col>6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Drop Down 33">
              <controlPr defaultSize="0" autoLine="0" autoPict="0">
                <anchor moveWithCells="1">
                  <from>
                    <xdr:col>5</xdr:col>
                    <xdr:colOff>0</xdr:colOff>
                    <xdr:row>29</xdr:row>
                    <xdr:rowOff>152400</xdr:rowOff>
                  </from>
                  <to>
                    <xdr:col>6</xdr:col>
                    <xdr:colOff>22860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0"/>
  <sheetViews>
    <sheetView workbookViewId="0">
      <selection activeCell="B30" sqref="B30"/>
    </sheetView>
  </sheetViews>
  <sheetFormatPr defaultRowHeight="13.2" x14ac:dyDescent="0.25"/>
  <cols>
    <col min="2" max="2" width="62.5546875" customWidth="1"/>
    <col min="3" max="3" width="28.109375" customWidth="1"/>
    <col min="4" max="4" width="7.44140625" bestFit="1" customWidth="1"/>
  </cols>
  <sheetData>
    <row r="1" spans="1:6" x14ac:dyDescent="0.25">
      <c r="A1" t="s">
        <v>2</v>
      </c>
      <c r="B1" t="s">
        <v>29</v>
      </c>
      <c r="C1" t="s">
        <v>1</v>
      </c>
      <c r="D1" t="s">
        <v>2</v>
      </c>
    </row>
    <row r="2" spans="1:6" ht="15.6" x14ac:dyDescent="0.3">
      <c r="A2">
        <v>1</v>
      </c>
      <c r="B2" t="s">
        <v>6</v>
      </c>
      <c r="C2" t="s">
        <v>17</v>
      </c>
      <c r="D2">
        <v>1</v>
      </c>
      <c r="F2" s="30"/>
    </row>
    <row r="3" spans="1:6" x14ac:dyDescent="0.25">
      <c r="A3">
        <v>2</v>
      </c>
      <c r="B3" s="7" t="s">
        <v>51</v>
      </c>
      <c r="C3" s="7" t="s">
        <v>28</v>
      </c>
      <c r="D3">
        <v>2</v>
      </c>
      <c r="F3" s="31"/>
    </row>
    <row r="4" spans="1:6" x14ac:dyDescent="0.25">
      <c r="A4">
        <v>3</v>
      </c>
      <c r="B4" s="7" t="s">
        <v>52</v>
      </c>
      <c r="C4" s="7" t="s">
        <v>57</v>
      </c>
      <c r="D4">
        <v>3</v>
      </c>
    </row>
    <row r="5" spans="1:6" x14ac:dyDescent="0.25">
      <c r="A5">
        <v>4</v>
      </c>
      <c r="B5" s="7" t="s">
        <v>53</v>
      </c>
      <c r="C5" s="7" t="s">
        <v>58</v>
      </c>
      <c r="D5">
        <v>4</v>
      </c>
      <c r="F5" s="31"/>
    </row>
    <row r="6" spans="1:6" x14ac:dyDescent="0.25">
      <c r="A6">
        <v>5</v>
      </c>
      <c r="B6" s="7" t="s">
        <v>54</v>
      </c>
      <c r="C6" s="7" t="s">
        <v>59</v>
      </c>
      <c r="D6">
        <v>5</v>
      </c>
    </row>
    <row r="7" spans="1:6" x14ac:dyDescent="0.25">
      <c r="A7">
        <v>6</v>
      </c>
      <c r="B7" s="7" t="s">
        <v>55</v>
      </c>
      <c r="C7" s="7" t="s">
        <v>61</v>
      </c>
      <c r="D7">
        <v>6</v>
      </c>
    </row>
    <row r="8" spans="1:6" x14ac:dyDescent="0.25">
      <c r="A8">
        <v>7</v>
      </c>
      <c r="B8" s="7" t="s">
        <v>56</v>
      </c>
      <c r="C8" s="7" t="s">
        <v>60</v>
      </c>
      <c r="D8">
        <v>7</v>
      </c>
    </row>
    <row r="9" spans="1:6" x14ac:dyDescent="0.25">
      <c r="A9">
        <v>8</v>
      </c>
      <c r="B9" t="s">
        <v>27</v>
      </c>
      <c r="C9" t="s">
        <v>37</v>
      </c>
      <c r="D9">
        <v>8</v>
      </c>
    </row>
    <row r="11" spans="1:6" x14ac:dyDescent="0.25">
      <c r="C11" s="7"/>
    </row>
    <row r="12" spans="1:6" x14ac:dyDescent="0.25">
      <c r="C12" s="7"/>
    </row>
    <row r="18" spans="1:3" x14ac:dyDescent="0.25">
      <c r="A18">
        <v>1</v>
      </c>
      <c r="B18" s="45" t="s">
        <v>9</v>
      </c>
      <c r="C18" t="s">
        <v>14</v>
      </c>
    </row>
    <row r="19" spans="1:3" x14ac:dyDescent="0.25">
      <c r="A19">
        <v>2</v>
      </c>
      <c r="B19" s="45" t="s">
        <v>10</v>
      </c>
      <c r="C19" t="s">
        <v>15</v>
      </c>
    </row>
    <row r="20" spans="1:3" x14ac:dyDescent="0.25">
      <c r="A20">
        <v>3</v>
      </c>
      <c r="B20" s="45" t="str">
        <f>Form!H49</f>
        <v>Please enter the number of the spare network port.</v>
      </c>
      <c r="C20" t="s">
        <v>15</v>
      </c>
    </row>
    <row r="21" spans="1:3" x14ac:dyDescent="0.25">
      <c r="A21">
        <v>4</v>
      </c>
      <c r="B21" s="45" t="s">
        <v>11</v>
      </c>
      <c r="C21" t="s">
        <v>16</v>
      </c>
    </row>
    <row r="24" spans="1:3" x14ac:dyDescent="0.25">
      <c r="A24">
        <v>1</v>
      </c>
      <c r="B24" t="s">
        <v>6</v>
      </c>
    </row>
    <row r="25" spans="1:3" x14ac:dyDescent="0.25">
      <c r="A25">
        <v>2</v>
      </c>
      <c r="B25" s="7" t="s">
        <v>62</v>
      </c>
    </row>
    <row r="26" spans="1:3" x14ac:dyDescent="0.25">
      <c r="A26">
        <v>3</v>
      </c>
      <c r="B26" s="7" t="s">
        <v>63</v>
      </c>
    </row>
    <row r="27" spans="1:3" x14ac:dyDescent="0.25">
      <c r="A27">
        <v>4</v>
      </c>
      <c r="B27" s="7" t="s">
        <v>64</v>
      </c>
    </row>
    <row r="28" spans="1:3" x14ac:dyDescent="0.25">
      <c r="A28">
        <v>5</v>
      </c>
      <c r="B28" s="7" t="s">
        <v>65</v>
      </c>
    </row>
    <row r="29" spans="1:3" x14ac:dyDescent="0.25">
      <c r="A29">
        <v>6</v>
      </c>
      <c r="B29" s="7" t="s">
        <v>66</v>
      </c>
    </row>
    <row r="30" spans="1:3" x14ac:dyDescent="0.25">
      <c r="A30">
        <v>7</v>
      </c>
      <c r="B30" t="s">
        <v>19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50"/>
  <sheetViews>
    <sheetView showGridLines="0" showRowColHeaders="0" showZeros="0" showOutlineSymbols="0" workbookViewId="0">
      <selection activeCell="B11" sqref="B11"/>
    </sheetView>
  </sheetViews>
  <sheetFormatPr defaultRowHeight="13.2" x14ac:dyDescent="0.25"/>
  <cols>
    <col min="1" max="1" width="23.88671875" bestFit="1" customWidth="1"/>
    <col min="2" max="2" width="66.33203125" customWidth="1"/>
    <col min="3" max="4" width="1.6640625" customWidth="1"/>
    <col min="5" max="5" width="1.5546875" customWidth="1"/>
  </cols>
  <sheetData>
    <row r="1" spans="1:3" x14ac:dyDescent="0.25">
      <c r="A1" t="s">
        <v>3</v>
      </c>
      <c r="B1" s="1" t="str">
        <f>"EXT-"&amp;LEFT(Form!F12,4)</f>
        <v>EXT-</v>
      </c>
      <c r="C1" s="1"/>
    </row>
    <row r="2" spans="1:3" x14ac:dyDescent="0.25">
      <c r="A2" t="s">
        <v>5</v>
      </c>
      <c r="B2" s="1" t="str">
        <f>"Move - "&amp;VLOOKUP(Form!F41,DataLookup!A2:D9,3)&amp;" - "&amp;Form!F29&amp;" - "&amp;Form!F12&amp;" "&amp;Form!F13</f>
        <v xml:space="preserve">Move - !!! No Selection Made !!! -  -  </v>
      </c>
      <c r="C2" s="1"/>
    </row>
    <row r="3" spans="1:3" x14ac:dyDescent="0.25">
      <c r="A3" t="s">
        <v>4</v>
      </c>
      <c r="B3" s="3" t="s">
        <v>49</v>
      </c>
      <c r="C3" s="1"/>
    </row>
    <row r="4" spans="1:3" ht="26.4" x14ac:dyDescent="0.25">
      <c r="B4" s="6" t="str">
        <f>IF(Form!F9="Terms and Conditions Accepted","Customer Accepted T&amp;Cs, Please progress with request","Customer has NOT Accepted the T&amp;Cs, please contact the customer - Do Not progress this request until the T&amp;Cs have been accepted")</f>
        <v>Customer has NOT Accepted the T&amp;Cs, please contact the customer - Do Not progress this request until the T&amp;Cs have been accepted</v>
      </c>
      <c r="C4" s="1"/>
    </row>
    <row r="5" spans="1:3" x14ac:dyDescent="0.25">
      <c r="B5" s="1"/>
      <c r="C5" s="1"/>
    </row>
    <row r="6" spans="1:3" x14ac:dyDescent="0.25">
      <c r="B6" s="3" t="s">
        <v>0</v>
      </c>
      <c r="C6" s="8"/>
    </row>
    <row r="7" spans="1:3" x14ac:dyDescent="0.25">
      <c r="B7" s="3"/>
      <c r="C7" s="8"/>
    </row>
    <row r="8" spans="1:3" x14ac:dyDescent="0.25">
      <c r="B8" t="str">
        <f>Form!D12&amp;" : "&amp;Form!F12</f>
        <v xml:space="preserve">Company Name : </v>
      </c>
      <c r="C8" s="8"/>
    </row>
    <row r="9" spans="1:3" x14ac:dyDescent="0.25">
      <c r="B9" t="str">
        <f>Form!D13&amp;" : "&amp;Form!F13</f>
        <v xml:space="preserve">Contact's Name : </v>
      </c>
      <c r="C9" s="9"/>
    </row>
    <row r="10" spans="1:3" x14ac:dyDescent="0.25">
      <c r="B10" t="str">
        <f>Form!D14&amp;" : "&amp;Form!F14</f>
        <v xml:space="preserve">Contact's Number : </v>
      </c>
      <c r="C10" s="9"/>
    </row>
    <row r="11" spans="1:3" x14ac:dyDescent="0.25">
      <c r="B11" t="str">
        <f>Form!D15&amp;" : "&amp;Form!F15</f>
        <v xml:space="preserve">Contact's E-mail Address : </v>
      </c>
      <c r="C11" s="10"/>
    </row>
    <row r="12" spans="1:3" x14ac:dyDescent="0.25">
      <c r="B12" t="str">
        <f>Form!D16&amp;" : "&amp;Form!F16</f>
        <v xml:space="preserve">BAA Account Number : </v>
      </c>
      <c r="C12" s="9"/>
    </row>
    <row r="13" spans="1:3" x14ac:dyDescent="0.25">
      <c r="C13" s="9"/>
    </row>
    <row r="14" spans="1:3" x14ac:dyDescent="0.25">
      <c r="B14" s="4" t="s">
        <v>48</v>
      </c>
      <c r="C14" s="8"/>
    </row>
    <row r="15" spans="1:3" x14ac:dyDescent="0.25">
      <c r="C15" s="8"/>
    </row>
    <row r="16" spans="1:3" x14ac:dyDescent="0.25">
      <c r="B16" s="5" t="str">
        <f>Form!D23&amp;" : "&amp;Form!F23</f>
        <v xml:space="preserve">Contact's Name : </v>
      </c>
      <c r="C16" s="8"/>
    </row>
    <row r="17" spans="2:3" x14ac:dyDescent="0.25">
      <c r="B17" s="5" t="str">
        <f>Form!D24&amp;" : "&amp;Form!F24</f>
        <v xml:space="preserve">Contact's Number : </v>
      </c>
      <c r="C17" s="8"/>
    </row>
    <row r="18" spans="2:3" x14ac:dyDescent="0.25">
      <c r="B18" s="5" t="str">
        <f>Form!D25&amp;" : "&amp;Form!F25</f>
        <v xml:space="preserve">Contact's E-mail Address : </v>
      </c>
      <c r="C18" s="11"/>
    </row>
    <row r="19" spans="2:3" x14ac:dyDescent="0.25">
      <c r="C19" s="8"/>
    </row>
    <row r="20" spans="2:3" x14ac:dyDescent="0.25">
      <c r="B20" s="4" t="s">
        <v>36</v>
      </c>
      <c r="C20" s="12"/>
    </row>
    <row r="21" spans="2:3" x14ac:dyDescent="0.25">
      <c r="B21" s="2"/>
      <c r="C21" s="12"/>
    </row>
    <row r="22" spans="2:3" x14ac:dyDescent="0.25">
      <c r="B22" s="5" t="str">
        <f>"Existing Extension to be moved : "&amp;Form!F29</f>
        <v xml:space="preserve">Existing Extension to be moved : </v>
      </c>
      <c r="C22" s="11"/>
    </row>
    <row r="23" spans="2:3" x14ac:dyDescent="0.25">
      <c r="B23" s="5" t="str">
        <f>Form!D30&amp;" "&amp;Form!D31&amp;" : "&amp;VLOOKUP(Form!F31,DataLookup!A24:B30,2)</f>
        <v>Current Location - Site : Please Select</v>
      </c>
      <c r="C23" s="11"/>
    </row>
    <row r="24" spans="2:3" x14ac:dyDescent="0.25">
      <c r="B24" s="5" t="str">
        <f>"Current Location "&amp;Form!D32&amp;" : "&amp;IF(Form!F31=7,Form!F32,"N/A")</f>
        <v>Current Location - Building : N/A</v>
      </c>
      <c r="C24" s="11"/>
    </row>
    <row r="25" spans="2:3" x14ac:dyDescent="0.25">
      <c r="B25" s="5" t="str">
        <f>"Current Location "&amp;Form!D33&amp;" : "&amp;Form!F33</f>
        <v xml:space="preserve">Current Location - Room / Floor : </v>
      </c>
      <c r="C25" s="11"/>
    </row>
    <row r="26" spans="2:3" x14ac:dyDescent="0.25">
      <c r="B26" s="5" t="str">
        <f>"Installation Location "&amp;Form!D35&amp;" : "&amp;VLOOKUP(Form!F35,DataLookup!A24:B30,2)</f>
        <v>Installation Location - Site : Please Select</v>
      </c>
      <c r="C26" s="11"/>
    </row>
    <row r="27" spans="2:3" x14ac:dyDescent="0.25">
      <c r="B27" s="5" t="str">
        <f>"Installation Location "&amp;Form!D36&amp;" : "&amp;IF(Form!F35=7,Form!F36,"N/A")</f>
        <v>Installation Location - Building : N/A</v>
      </c>
      <c r="C27" s="11"/>
    </row>
    <row r="28" spans="2:3" x14ac:dyDescent="0.25">
      <c r="B28" s="5" t="str">
        <f>"Installation Location "&amp;Form!D37&amp;" : "&amp;Form!F37</f>
        <v xml:space="preserve">Installation Location - Room / Floor  : </v>
      </c>
      <c r="C28" s="11"/>
    </row>
    <row r="29" spans="2:3" x14ac:dyDescent="0.25">
      <c r="B29" s="5"/>
      <c r="C29" s="11"/>
    </row>
    <row r="31" spans="2:3" x14ac:dyDescent="0.25">
      <c r="B31" s="4" t="s">
        <v>13</v>
      </c>
    </row>
    <row r="33" spans="2:8" s="70" customFormat="1" ht="27.75" customHeight="1" x14ac:dyDescent="0.25">
      <c r="B33" s="56" t="str">
        <f>"Handset Type  :  "&amp;VLOOKUP(Form!F41,DataLookup!A2:C9,3)</f>
        <v>Handset Type  :  !!! No Selection Made !!!</v>
      </c>
      <c r="C33" s="91" t="str">
        <f>IF(B33="Handset Type  :  Unknown Handset Type","Contact the customer to identify type of handset (IP or Analogue).","")</f>
        <v/>
      </c>
      <c r="D33" s="91"/>
      <c r="E33" s="91"/>
      <c r="F33" s="91"/>
      <c r="G33" s="91"/>
      <c r="H33" s="91"/>
    </row>
    <row r="34" spans="2:8" s="70" customFormat="1" x14ac:dyDescent="0.25">
      <c r="B34" s="6" t="e">
        <f>VLOOKUP(Form!D51,DataLookup!B18:C21,2)&amp;Form!F51</f>
        <v>#N/A</v>
      </c>
    </row>
    <row r="35" spans="2:8" s="70" customFormat="1" x14ac:dyDescent="0.25">
      <c r="B35" s="6" t="str">
        <f>IF(Form!F55=TRUE,"Please remove ext from any existing Pick-up Groups and add to the existing Pick-up Group that the following Extension number is a member of : "&amp;Form!F56,"")</f>
        <v/>
      </c>
      <c r="C35" s="71"/>
    </row>
    <row r="36" spans="2:8" s="70" customFormat="1" x14ac:dyDescent="0.25">
      <c r="B36" s="6" t="str">
        <f>IF(Form!F57=TRUE,"Please remove ext from any existing Hunt Groups and add to the existing Hunt Group that the following Extension number is a member of : "&amp;Form!F58,"")</f>
        <v/>
      </c>
    </row>
    <row r="37" spans="2:8" s="70" customFormat="1" x14ac:dyDescent="0.25">
      <c r="B37" s="6" t="str">
        <f>IF(Form!F59=TRUE,"Please remove ext from any existing APS Groups and add to the existing APS Group that the following Extension number is a member of : "&amp;Form!F60,"")</f>
        <v/>
      </c>
    </row>
    <row r="38" spans="2:8" x14ac:dyDescent="0.25">
      <c r="B38" s="6" t="str">
        <f>IF(Form!F60=TRUE,"Please remove ext from any existing Pick-up Groups and add to the existing Pick-up Group that the following Extension number is a member of : "&amp;Form!F61,"")</f>
        <v/>
      </c>
    </row>
    <row r="39" spans="2:8" x14ac:dyDescent="0.25">
      <c r="B39" s="1"/>
    </row>
    <row r="40" spans="2:8" x14ac:dyDescent="0.25">
      <c r="B40" s="1"/>
    </row>
    <row r="41" spans="2:8" x14ac:dyDescent="0.25">
      <c r="B41" s="1"/>
    </row>
    <row r="42" spans="2:8" x14ac:dyDescent="0.25">
      <c r="B42" s="1"/>
    </row>
    <row r="43" spans="2:8" x14ac:dyDescent="0.25">
      <c r="B43" s="1"/>
    </row>
    <row r="44" spans="2:8" x14ac:dyDescent="0.25">
      <c r="B44" s="1"/>
    </row>
    <row r="45" spans="2:8" x14ac:dyDescent="0.25">
      <c r="B45" s="1"/>
    </row>
    <row r="46" spans="2:8" x14ac:dyDescent="0.25">
      <c r="B46" s="1"/>
    </row>
    <row r="47" spans="2:8" x14ac:dyDescent="0.25">
      <c r="B47" s="1"/>
    </row>
    <row r="48" spans="2:8" x14ac:dyDescent="0.25">
      <c r="B48" s="1"/>
    </row>
    <row r="49" spans="2:2" x14ac:dyDescent="0.25">
      <c r="B49" s="1"/>
    </row>
    <row r="50" spans="2:2" x14ac:dyDescent="0.25">
      <c r="B50" s="1"/>
    </row>
  </sheetData>
  <mergeCells count="1">
    <mergeCell ref="C33:H33"/>
  </mergeCells>
  <phoneticPr fontId="6" type="noConversion"/>
  <conditionalFormatting sqref="C22:C26">
    <cfRule type="expression" dxfId="4" priority="1" stopIfTrue="1">
      <formula>OR(#REF!=TRUE,C$26=TRUE)</formula>
    </cfRule>
    <cfRule type="expression" dxfId="3" priority="2" stopIfTrue="1">
      <formula>AND(#REF!=TRUE,C$26=TRUE)</formula>
    </cfRule>
  </conditionalFormatting>
  <conditionalFormatting sqref="B33">
    <cfRule type="cellIs" dxfId="2" priority="3" stopIfTrue="1" operator="equal">
      <formula>"Handset Type  :  Unknown Handset Type"</formula>
    </cfRule>
  </conditionalFormatting>
  <conditionalFormatting sqref="C18">
    <cfRule type="expression" dxfId="1" priority="4" stopIfTrue="1">
      <formula>#REF!=TRUE</formula>
    </cfRule>
  </conditionalFormatting>
  <conditionalFormatting sqref="B4">
    <cfRule type="cellIs" dxfId="0" priority="5" stopIfTrue="1" operator="equal">
      <formula>"Customer has NOT Accepted the T&amp;Cs, please contact the customer - Do Not progress this request until the T&amp;Cs have been accepted"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Button 9">
              <controlPr defaultSize="0" print="0" autoFill="0" autoPict="0" macro="[0]!Return_to_Main_Sheet">
                <anchor moveWithCells="1" sizeWithCells="1">
                  <from>
                    <xdr:col>4</xdr:col>
                    <xdr:colOff>525780</xdr:colOff>
                    <xdr:row>10</xdr:row>
                    <xdr:rowOff>30480</xdr:rowOff>
                  </from>
                  <to>
                    <xdr:col>7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DataLookup</vt:lpstr>
      <vt:lpstr>IT_Page</vt:lpstr>
      <vt:lpstr>ppp</vt:lpstr>
    </vt:vector>
  </TitlesOfParts>
  <Company>BAA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LHRSClarkJ</dc:creator>
  <cp:lastModifiedBy>Nita Barthakur</cp:lastModifiedBy>
  <dcterms:created xsi:type="dcterms:W3CDTF">2007-10-09T13:47:28Z</dcterms:created>
  <dcterms:modified xsi:type="dcterms:W3CDTF">2018-07-09T14:32:45Z</dcterms:modified>
</cp:coreProperties>
</file>